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tabRatio="768" activeTab="0"/>
  </bookViews>
  <sheets>
    <sheet name="Sammanställning elever NB 1999-" sheetId="1" r:id="rId1"/>
    <sheet name="1a-sök 2021-" sheetId="2" r:id="rId2"/>
    <sheet name="Elever NB 2021-22" sheetId="3" r:id="rId3"/>
    <sheet name="Elever NB 2020-21" sheetId="4" r:id="rId4"/>
    <sheet name="Elever NB 2019-20" sheetId="5" r:id="rId5"/>
    <sheet name="Elever NB 2018-19" sheetId="6" r:id="rId6"/>
    <sheet name="Elever NB 2017-18" sheetId="7" r:id="rId7"/>
    <sheet name="Elever NB 2016-17" sheetId="8" r:id="rId8"/>
    <sheet name="Elever NB 2015-16" sheetId="9" r:id="rId9"/>
    <sheet name="Elever NB 2014-15" sheetId="10" r:id="rId10"/>
    <sheet name="Elever NB 2013-14" sheetId="11" r:id="rId11"/>
    <sheet name="Elever NB|NP 2012-13" sheetId="12" r:id="rId12"/>
    <sheet name="Elever NB|NP 2011-12" sheetId="13" r:id="rId13"/>
    <sheet name="Elever NP 2010-11" sheetId="14" r:id="rId14"/>
    <sheet name="Elever NP 2009-10" sheetId="15" r:id="rId15"/>
    <sheet name="Elever NP 2008-09" sheetId="16" r:id="rId16"/>
    <sheet name="Elever NP 2007-08" sheetId="17" r:id="rId17"/>
    <sheet name="Elever NP 2006-07" sheetId="18" r:id="rId18"/>
    <sheet name="Elever NP 2005-06" sheetId="19" r:id="rId19"/>
    <sheet name="Elever NP 2004-05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<sst xmlns="http://schemas.openxmlformats.org/spreadsheetml/2006/main" count="933" uniqueCount="204">
  <si>
    <t>1:a hand</t>
  </si>
  <si>
    <t>Åk1+2+3</t>
  </si>
  <si>
    <t>åk 1</t>
  </si>
  <si>
    <t>Antal elever per inriktning i årskurs 2</t>
  </si>
  <si>
    <t>Skog</t>
  </si>
  <si>
    <t>Djur</t>
  </si>
  <si>
    <t>Häst</t>
  </si>
  <si>
    <t>-</t>
  </si>
  <si>
    <t>Antagna 15/9</t>
  </si>
  <si>
    <t>Andel antagn</t>
  </si>
  <si>
    <t>procent</t>
  </si>
  <si>
    <t>Årskull 31/12</t>
  </si>
  <si>
    <t>Elever i naturbruksprogrammet läsåret 2008/2009 per den 15/9 2008</t>
  </si>
  <si>
    <t>Sammanställning över elevantal vid 54 skolor</t>
  </si>
  <si>
    <t xml:space="preserve"> på uppdrag av Naturbrukets Yrkesnämnd och Naturbruksskolornas Förening</t>
  </si>
  <si>
    <t>Antal totalt</t>
  </si>
  <si>
    <t>Andel av åldersgrupp</t>
  </si>
  <si>
    <t>ÅK1, totalt</t>
  </si>
  <si>
    <t>ÅK2, totalt</t>
  </si>
  <si>
    <t>Fördelning på inriktningar:</t>
  </si>
  <si>
    <t>Jordbruk</t>
  </si>
  <si>
    <t>Skogsbruk</t>
  </si>
  <si>
    <t>Trädgård</t>
  </si>
  <si>
    <t>Djurvård</t>
  </si>
  <si>
    <t>Hästhållning</t>
  </si>
  <si>
    <t>Övriga inriktningar *)</t>
  </si>
  <si>
    <t>ÅK3, totalt</t>
  </si>
  <si>
    <t>TOTALT NP-GYMN.ELEVER</t>
  </si>
  <si>
    <t>IV-elever, totalt</t>
  </si>
  <si>
    <t>TOTALT NP-ELEVER</t>
  </si>
  <si>
    <t>*) Övriga inriktningar:</t>
  </si>
  <si>
    <t>Sammanställning 2008-10-25:</t>
  </si>
  <si>
    <t xml:space="preserve"> ralph.engstrand@naturbruk.se och maria.elinder@naturbruk.se tel. 070-56 87 318 www.naturbruk.se</t>
  </si>
  <si>
    <t>Elever i naturbruksprogrammet läsåret 2007/2008 per den 15/9 2007</t>
  </si>
  <si>
    <t>Sammanställning över elevantal vid 53 skolor</t>
  </si>
  <si>
    <t>Sammanställning 2007-10-25:</t>
  </si>
  <si>
    <t>Elever i naturbruksprogrammet läsåret 2006/2007 per den 15/9 2006</t>
  </si>
  <si>
    <t>Sammanställning över elevantal vid 52 skolor</t>
  </si>
  <si>
    <t>Sammanställning 2006-10-25:</t>
  </si>
  <si>
    <t>Elever i naturbruksprogrammet läsåret 2005/2006 per den 15/9</t>
  </si>
  <si>
    <t>*) Övriga inriktningar: Nv-spec. + Greenkeeper, Jakt &amp; viltvård, (Sport-)Fiske &amp; fiskevård, Vattenbruk,</t>
  </si>
  <si>
    <t>Sammanställning 2005-11-01:</t>
  </si>
  <si>
    <t>Elever i naturbruksprogrammet läsåret 2004/2005 per 15/9</t>
  </si>
  <si>
    <t>Elever i naturbruksprogrammet läsåret 2009/2010 per den 15/9 2009</t>
  </si>
  <si>
    <t>Sammanställning över elevantal vid 55 skolor</t>
  </si>
  <si>
    <t>Djurvård inkl. hund</t>
  </si>
  <si>
    <t>Sammanställning 2009-10-25:</t>
  </si>
  <si>
    <t>Elever i naturbruksprogrammet läsåret 2010/2011 per den 15/9 2010</t>
  </si>
  <si>
    <t>Sammanställning över elevantal vid 62 skolor</t>
  </si>
  <si>
    <t>3582</t>
  </si>
  <si>
    <t>Trädgård inkl. greenkeeper</t>
  </si>
  <si>
    <t>Trädgård inkl greenkeeper</t>
  </si>
  <si>
    <t>Trädgård, inkl greenkeeper</t>
  </si>
  <si>
    <t>Djurvård inkl hund</t>
  </si>
  <si>
    <t xml:space="preserve">Nv-spec.,  Jakt &amp; viltvård, Vattenbruk, Sportfiske, Turism, Naturguidning, </t>
  </si>
  <si>
    <t xml:space="preserve"> Miljö- och naturvård, Naturguidning/-vägledning, Vildmark &amp; äventyr, Turism, Natur o miljö, Florist</t>
  </si>
  <si>
    <t>Miljö- och naturvård,  Vildmark &amp; äventyr, Miljö &amp; naturvård, Maskin, Sågverk&amp;Hyvleri</t>
  </si>
  <si>
    <t>Naturturism 1)</t>
  </si>
  <si>
    <t>Övriga inriktningar 2)</t>
  </si>
  <si>
    <t>Sammanställning 2010-10-22:</t>
  </si>
  <si>
    <r>
      <t xml:space="preserve">1) </t>
    </r>
    <r>
      <rPr>
        <b/>
        <sz val="10"/>
        <rFont val="Arial"/>
        <family val="2"/>
      </rPr>
      <t>Naturturism</t>
    </r>
    <r>
      <rPr>
        <sz val="10"/>
        <rFont val="Arial"/>
        <family val="2"/>
      </rPr>
      <t>: Jakt &amp; viltvård, Vattenbruk/fiske, Sportfiske, Turism, Naturguidning, Vildmark &amp; äventyr</t>
    </r>
  </si>
  <si>
    <r>
      <t xml:space="preserve">2) </t>
    </r>
    <r>
      <rPr>
        <b/>
        <sz val="10"/>
        <rFont val="Arial"/>
        <family val="2"/>
      </rPr>
      <t>Övriga inriktningar</t>
    </r>
    <r>
      <rPr>
        <sz val="10"/>
        <rFont val="Arial"/>
        <family val="2"/>
      </rPr>
      <t>: Nv-spec., Miljö- &amp; naturvård, Transport, Maskin, Entreprenad, Sågverk &amp; Hyvleri</t>
    </r>
  </si>
  <si>
    <r>
      <t xml:space="preserve">2) </t>
    </r>
    <r>
      <rPr>
        <b/>
        <sz val="10"/>
        <rFont val="Arial"/>
        <family val="2"/>
      </rPr>
      <t>Övriga inriktningar</t>
    </r>
    <r>
      <rPr>
        <sz val="10"/>
        <rFont val="Arial"/>
        <family val="2"/>
      </rPr>
      <t>: Nv-spec., Miljö- &amp; naturvård, Maskin, Transporter, Sågverk &amp; Hyvleri</t>
    </r>
  </si>
  <si>
    <t xml:space="preserve"> -</t>
  </si>
  <si>
    <t>Elever i naturbruksprogrammet läsåret 2011/2012 per den 15/9 2011</t>
  </si>
  <si>
    <t>Sammanställning 2011-10-19</t>
  </si>
  <si>
    <t>TOTALT NB/NP-GYMN.ELEVER</t>
  </si>
  <si>
    <t>Elever med Nv-fördjupning</t>
  </si>
  <si>
    <t>Årskurs 1, totalt</t>
  </si>
  <si>
    <t>Årskurs 2, totalt</t>
  </si>
  <si>
    <t>Årskurs 3, totalt</t>
  </si>
  <si>
    <t>TOTALT NB/NP-ELEVER</t>
  </si>
  <si>
    <t>Elever i lärlingsutbildning</t>
  </si>
  <si>
    <t>Andel flickor</t>
  </si>
  <si>
    <t>ralph.engstrand@naturbruk.se och maria.elinder@naturbruk.se tel. 070-56 87 318 www.naturbruk.se</t>
  </si>
  <si>
    <t xml:space="preserve">  Andel med Nv-fördjupning</t>
  </si>
  <si>
    <t>Gymnasiesärskoleelever, totalt</t>
  </si>
  <si>
    <t xml:space="preserve">  Andel Nv-fördjupning</t>
  </si>
  <si>
    <t xml:space="preserve"> Naturguidning/-vägledning, Vildmark &amp; äventyr, Turism</t>
  </si>
  <si>
    <t>*) Övriga inriktningar: Nv-spec., Jakt &amp; viltvård, (Sport-)Fiske &amp; fiskevård, Miljö &amp; naturvård, Vattenbruk,</t>
  </si>
  <si>
    <t xml:space="preserve">Sammanställning: </t>
  </si>
  <si>
    <t>ralph.engstrand@naturbruk.org och maria.elinder@naturbruk.org tel. 070-56 87 318 www.naturbruk.org</t>
  </si>
  <si>
    <t>Sammanställning över elevantal vid 50 skolor</t>
  </si>
  <si>
    <t>på uppdrag av Naturbrukets Yrkesnämnd och Naturbruksskolornas Förening</t>
  </si>
  <si>
    <t>Elever i naturbruksprogrammet läsåret 2012/2013 per den 15/9 2012</t>
  </si>
  <si>
    <t>2744</t>
  </si>
  <si>
    <t>283</t>
  </si>
  <si>
    <t>Andel med Nv-fördjupning</t>
  </si>
  <si>
    <t>16</t>
  </si>
  <si>
    <t>260</t>
  </si>
  <si>
    <t>22</t>
  </si>
  <si>
    <t>346</t>
  </si>
  <si>
    <t>21</t>
  </si>
  <si>
    <t>Särgymn.elever, totalt</t>
  </si>
  <si>
    <t>474</t>
  </si>
  <si>
    <t>Sammanställning 2012-10-18</t>
  </si>
  <si>
    <t>relativt årskull</t>
  </si>
  <si>
    <t>% av årskull</t>
  </si>
  <si>
    <t>Andel sökande</t>
  </si>
  <si>
    <t>Förändring mot        året innan:</t>
  </si>
  <si>
    <t>Natur-turism</t>
  </si>
  <si>
    <t>Träd-gård</t>
  </si>
  <si>
    <t>elevantal åk 1</t>
  </si>
  <si>
    <r>
      <t xml:space="preserve">1) </t>
    </r>
    <r>
      <rPr>
        <b/>
        <sz val="10"/>
        <rFont val="Arial"/>
        <family val="2"/>
      </rPr>
      <t>Naturturism</t>
    </r>
    <r>
      <rPr>
        <sz val="10"/>
        <rFont val="Arial"/>
        <family val="2"/>
      </rPr>
      <t>: Jakt &amp; viltvård, Vattenbruk/fiske, Sportfiske, Turism, Naturguidning, Vildmark &amp; äventyr</t>
    </r>
  </si>
  <si>
    <t>Lantbruk</t>
  </si>
  <si>
    <t>Sammanställning 2013-10-17</t>
  </si>
  <si>
    <t>Elever i naturbruksprogrammet läsåret 2013/2014 per den 15/9 2013</t>
  </si>
  <si>
    <r>
      <t xml:space="preserve">2) </t>
    </r>
    <r>
      <rPr>
        <b/>
        <sz val="10"/>
        <rFont val="Arial"/>
        <family val="2"/>
      </rPr>
      <t>Övriga inriktningar</t>
    </r>
    <r>
      <rPr>
        <sz val="10"/>
        <rFont val="Arial"/>
        <family val="2"/>
      </rPr>
      <t>: Nv-spec., Transport, Maskin, Entreprenad</t>
    </r>
  </si>
  <si>
    <t>Sammanställning 2015-01-20</t>
  </si>
  <si>
    <t>Introduktionsprogram, övrigt</t>
  </si>
  <si>
    <t>Andel Nv i ÅK3</t>
  </si>
  <si>
    <t>Delmängd Nv-fördjupning</t>
  </si>
  <si>
    <t>Jakt o viltvård</t>
  </si>
  <si>
    <t>Djurvård, övrigt</t>
  </si>
  <si>
    <t>Hund</t>
  </si>
  <si>
    <t>Djursjukvård m D9</t>
  </si>
  <si>
    <t>Fördelning på yrkesutgångar</t>
  </si>
  <si>
    <t>Andel Nv i ÅK2</t>
  </si>
  <si>
    <t>Annan yrkesutgång 1)</t>
  </si>
  <si>
    <t>Djurvård, övriga</t>
  </si>
  <si>
    <t>Andel Nv i ÅK1</t>
  </si>
  <si>
    <t>Annan inriktning 1)</t>
  </si>
  <si>
    <t>Fördelning på inriktningar</t>
  </si>
  <si>
    <t>Elever i naturbruksprogrammet läsåret 2014/2015 per den 15/9 2014</t>
  </si>
  <si>
    <t>Elever i naturbruksprogrammet läsåret 2015/2016 per den 15/9 2015</t>
  </si>
  <si>
    <t>Fiske o vattenvård</t>
  </si>
  <si>
    <t>1) Annat är t.ex. i åk1 Fiske o vattenvård samt i övrigt Intro-program, Nv, Entreprenad, Bioenergi, lastmaskin</t>
  </si>
  <si>
    <t>1) Annat är t.ex. i åk1 Fiske o vattenvård samt i övrigt Nv, Entreprenad, Bioenergi, Lastmaskin</t>
  </si>
  <si>
    <t>Sammanställning 2016-10-30</t>
  </si>
  <si>
    <t>Elever i naturbruksprogrammet läsåret 2016/2017 per den 15/9 2016</t>
  </si>
  <si>
    <t>Lant-bruk</t>
  </si>
  <si>
    <t>Sammanställning 2016-12-16</t>
  </si>
  <si>
    <t>Elever i naturbruksprogrammet läsåret 2017/2018 per den 15/9 2017</t>
  </si>
  <si>
    <t>emelie.karlsson@naturbruk.se och maria.elinder@naturbruk.se www.naturbruk.se</t>
  </si>
  <si>
    <t>Sammanställning 2017-11-08</t>
  </si>
  <si>
    <t>Elever i naturbruksprogrammet läsåret 2018/2019 per den 15/9 2018</t>
  </si>
  <si>
    <t>Sammanställning över elevantal vid 66 skolor</t>
  </si>
  <si>
    <t>Sammanställning 2018-10-30</t>
  </si>
  <si>
    <t>Natur o äventyr</t>
  </si>
  <si>
    <t>Elever i naturbruksprogrammet läsåret 2019/2020 per 15/9 2019</t>
  </si>
  <si>
    <t>Därav flickor</t>
  </si>
  <si>
    <t>Totalt antal</t>
  </si>
  <si>
    <t>i åldersgrupp</t>
  </si>
  <si>
    <t xml:space="preserve">1) Annat är t.ex. i åk1 Fiske o vattenvård </t>
  </si>
  <si>
    <t>samt i övrigt Intro-program, Nv, Entreprenad, Bioenergi, lastmaskiner</t>
  </si>
  <si>
    <t>Elever i naturbruksprogrammet läsåret 2020/2021 per 15/9 2020</t>
  </si>
  <si>
    <t>Andel av</t>
  </si>
  <si>
    <t>åldersgrupp</t>
  </si>
  <si>
    <t xml:space="preserve">1) Annat är t.ex. i åk1 Fiske o vattenvård samt </t>
  </si>
  <si>
    <t xml:space="preserve">Sammanställning: ralph.engstrand@naturbruk.se och </t>
  </si>
  <si>
    <t>maria.elinder@naturbruk.se 070-5687318 www.naturbruk.se</t>
  </si>
  <si>
    <t>Totalt antal 1:ahandssökande</t>
  </si>
  <si>
    <t>Mätt per 15 maj år:</t>
  </si>
  <si>
    <t xml:space="preserve">  därav Djurvård</t>
  </si>
  <si>
    <t xml:space="preserve">  därav Hästhållning</t>
  </si>
  <si>
    <t xml:space="preserve">  därav Lantbruk</t>
  </si>
  <si>
    <t xml:space="preserve">  därav Naturturism</t>
  </si>
  <si>
    <t xml:space="preserve">  därav Skogsbruk</t>
  </si>
  <si>
    <t xml:space="preserve">  därav Trädgård</t>
  </si>
  <si>
    <t>totalt samt fördelat på inriktningar *)</t>
  </si>
  <si>
    <t>Sammanställning av:</t>
  </si>
  <si>
    <t>*) I siffrorna ingår alla medlemsskolor i Naturbruksskolornas Förening, NF, samt</t>
  </si>
  <si>
    <t>Antal förstahandssökande elever per 15 maj till Naturbruksprogrammet,</t>
  </si>
  <si>
    <t xml:space="preserve">  därav övriga</t>
  </si>
  <si>
    <t>Källa: Gröna arbetsgivare och Naturbruksskolornas Förening</t>
  </si>
  <si>
    <t>Andel 1:ahandssökande av årskullen 16-åringar</t>
  </si>
  <si>
    <t>Elever i naturbruksprogrammet läsåret 2021/2022 per 15/9 2021</t>
  </si>
  <si>
    <t>Naturturism</t>
  </si>
  <si>
    <t>TOTALT NB-GYMN.ELEVER</t>
  </si>
  <si>
    <t>TOTALT NB-ELEVER</t>
  </si>
  <si>
    <t>på uppdrag av Naturbruksskolornas Förening och branscherna genom Gröna arbetsgivare</t>
  </si>
  <si>
    <t xml:space="preserve">Sammanställning över elevantal vid 66 skolor </t>
  </si>
  <si>
    <t>Skogs-bruk</t>
  </si>
  <si>
    <t>Djur-vård</t>
  </si>
  <si>
    <t>Häst-hållning</t>
  </si>
  <si>
    <t>Övriga**</t>
  </si>
  <si>
    <t>Antal</t>
  </si>
  <si>
    <t>NF medl.</t>
  </si>
  <si>
    <t>Sverige*</t>
  </si>
  <si>
    <t>https://www.naturbruk.se/elevstatistik/</t>
  </si>
  <si>
    <t>Förändr sökande</t>
  </si>
  <si>
    <t>mot året innan</t>
  </si>
  <si>
    <t>NB-elever totalt i Sverige</t>
  </si>
  <si>
    <t>NB-elever vid NF:s medlemsskolor</t>
  </si>
  <si>
    <t>Sammanställning över elevantal vid 67 skolor i Naturbruksskolornas Förening, samt totalt i Sverige (87 skolor)</t>
  </si>
  <si>
    <t>i övrigt Intro-program, Nv, trävaror och lastmaskiner</t>
  </si>
  <si>
    <t>totalt</t>
  </si>
  <si>
    <t>ålders-</t>
  </si>
  <si>
    <t>grupp</t>
  </si>
  <si>
    <t>flickor</t>
  </si>
  <si>
    <t>Därav</t>
  </si>
  <si>
    <t>Andel</t>
  </si>
  <si>
    <t>1) Annat är t.ex. Nv, trävaror, lastmaskiner</t>
  </si>
  <si>
    <t>Sammanställning 2021-10-22: ralph.engstrand@naturbruk.se, maria.elinder@naturbruk.se    www.naturbruk.se</t>
  </si>
  <si>
    <t>sökande 15/5</t>
  </si>
  <si>
    <t>Källa: Gröna arbetsgivare och Naturbruksskolornas Förening, NF. Fylligare information i respektive års flik i denna XL-fil.</t>
  </si>
  <si>
    <t>Övriga**  Nv-spec., lastmaskiner, sågverk &amp; hyvleri</t>
  </si>
  <si>
    <t>maria.elinder@naturbruk.se &amp; ralph.engstrand@naturbruk.se 2022-06-07</t>
  </si>
  <si>
    <r>
      <t xml:space="preserve">Elevstatistik Naturbruksprogrammet, antal elever. </t>
    </r>
    <r>
      <rPr>
        <b/>
        <sz val="12"/>
        <rFont val="Arial"/>
        <family val="2"/>
      </rPr>
      <t>NF:s medlemsskolor 1999-2022. Under strecket: totalt NB-elever i Sverige 2022*</t>
    </r>
  </si>
  <si>
    <t>Medlemsskolor i NF</t>
  </si>
  <si>
    <t>Totalt i Sverige *</t>
  </si>
  <si>
    <t>Antal deltagande skolor med NB</t>
  </si>
  <si>
    <t>övriga svarande gymnasieskolor med naturbruksprogram</t>
  </si>
  <si>
    <t>Antal NF medlemsskolor 2022: 69.   Antal medräknade skolor med NB totalt i Sverige* : 87. 2022:90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</si>
</sst>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 kr&quot;;\-#,##0&quot; kr&quot;"/>
    <numFmt numFmtId="167" formatCode="#,##0&quot; kr&quot;;[Red]\-#,##0&quot; kr&quot;"/>
    <numFmt numFmtId="168" formatCode="#,##0.00&quot; kr&quot;;\-#,##0.00&quot; kr&quot;"/>
    <numFmt numFmtId="169" formatCode="#,##0.00&quot; kr&quot;;[Red]\-#,##0.00&quot; kr&quot;"/>
    <numFmt numFmtId="170" formatCode="_-* #,##0&quot; kr&quot;_-;\-* #,##0&quot; kr&quot;_-;_-* &quot;-&quot;&quot; kr&quot;_-;_-@_-"/>
    <numFmt numFmtId="171" formatCode="_-* #,##0_ _k_r_-;\-* #,##0_ _k_r_-;_-* &quot;-&quot;_ _k_r_-;_-@_-"/>
    <numFmt numFmtId="172" formatCode="_-* #,##0.00&quot; kr&quot;_-;\-* #,##0.00&quot; kr&quot;_-;_-* &quot;-&quot;??&quot; kr&quot;_-;_-@_-"/>
    <numFmt numFmtId="173" formatCode="_-* #,##0.00_ _k_r_-;\-* #,##0.00_ _k_r_-;_-* &quot;-&quot;??_ _k_r_-;_-@_-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0.0%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mmm/yyyy"/>
    <numFmt numFmtId="187" formatCode="0.0"/>
    <numFmt numFmtId="188" formatCode="[$€-2]\ #,##0.00_);[Red]\([$€-2]\ #,##0.00\)"/>
    <numFmt numFmtId="189" formatCode="0.000%"/>
    <numFmt numFmtId="190" formatCode="_-* #,##0\ _k_r_-;\-* #,##0\ _k_r_-;_-* &quot;-&quot;??\ _k_r_-;_-@_-"/>
  </numFmts>
  <fonts count="45"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39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1"/>
      <color indexed="39"/>
      <name val="Arial"/>
      <family val="2"/>
    </font>
    <font>
      <b/>
      <sz val="10"/>
      <color indexed="10"/>
      <name val="Arial"/>
      <family val="2"/>
    </font>
    <font>
      <i/>
      <sz val="10"/>
      <color indexed="63"/>
      <name val="Arial"/>
      <family val="2"/>
    </font>
    <font>
      <b/>
      <sz val="11"/>
      <color indexed="6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rgb="FF222222"/>
      <name val="Arial"/>
      <family val="2"/>
    </font>
    <font>
      <b/>
      <sz val="11"/>
      <color rgb="FF22222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18" fillId="17" borderId="2" applyNumberFormat="0" applyAlignment="0" applyProtection="0"/>
    <xf numFmtId="0" fontId="19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22" borderId="3" applyNumberFormat="0" applyAlignment="0" applyProtection="0"/>
    <xf numFmtId="0" fontId="24" fillId="0" borderId="4" applyNumberFormat="0" applyFill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52" applyFont="1" applyAlignment="1" applyProtection="1">
      <alignment/>
      <protection/>
    </xf>
    <xf numFmtId="0" fontId="4" fillId="0" borderId="0" xfId="0" applyFont="1" applyAlignment="1">
      <alignment horizontal="right"/>
    </xf>
    <xf numFmtId="177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1" fillId="0" borderId="0" xfId="0" applyFont="1" applyAlignment="1">
      <alignment/>
    </xf>
    <xf numFmtId="9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64" applyFont="1" applyAlignment="1">
      <alignment/>
    </xf>
    <xf numFmtId="177" fontId="0" fillId="0" borderId="0" xfId="64" applyNumberFormat="1" applyFont="1" applyAlignment="1">
      <alignment/>
    </xf>
    <xf numFmtId="0" fontId="11" fillId="0" borderId="10" xfId="0" applyFont="1" applyBorder="1" applyAlignment="1">
      <alignment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11" fillId="0" borderId="10" xfId="0" applyFont="1" applyBorder="1" applyAlignment="1">
      <alignment/>
    </xf>
    <xf numFmtId="177" fontId="0" fillId="0" borderId="10" xfId="0" applyNumberFormat="1" applyBorder="1" applyAlignment="1">
      <alignment/>
    </xf>
    <xf numFmtId="0" fontId="12" fillId="0" borderId="0" xfId="60" applyFont="1">
      <alignment/>
      <protection/>
    </xf>
    <xf numFmtId="0" fontId="0" fillId="0" borderId="0" xfId="60" applyAlignment="1">
      <alignment horizontal="right"/>
      <protection/>
    </xf>
    <xf numFmtId="0" fontId="0" fillId="0" borderId="0" xfId="60">
      <alignment/>
      <protection/>
    </xf>
    <xf numFmtId="0" fontId="11" fillId="0" borderId="0" xfId="60" applyFont="1">
      <alignment/>
      <protection/>
    </xf>
    <xf numFmtId="0" fontId="8" fillId="0" borderId="0" xfId="60" applyFont="1">
      <alignment/>
      <protection/>
    </xf>
    <xf numFmtId="0" fontId="11" fillId="0" borderId="0" xfId="60" applyFont="1">
      <alignment/>
      <protection/>
    </xf>
    <xf numFmtId="0" fontId="0" fillId="0" borderId="0" xfId="60" applyBorder="1" applyAlignment="1">
      <alignment horizontal="right"/>
      <protection/>
    </xf>
    <xf numFmtId="177" fontId="0" fillId="0" borderId="0" xfId="64" applyNumberFormat="1" applyFont="1" applyBorder="1" applyAlignment="1">
      <alignment horizontal="right"/>
    </xf>
    <xf numFmtId="10" fontId="0" fillId="0" borderId="0" xfId="60" applyNumberFormat="1" applyBorder="1" applyAlignment="1">
      <alignment horizontal="right"/>
      <protection/>
    </xf>
    <xf numFmtId="0" fontId="11" fillId="0" borderId="0" xfId="60" applyFont="1" applyBorder="1" applyAlignment="1">
      <alignment horizontal="right"/>
      <protection/>
    </xf>
    <xf numFmtId="177" fontId="11" fillId="0" borderId="0" xfId="64" applyNumberFormat="1" applyFont="1" applyBorder="1" applyAlignment="1">
      <alignment horizontal="right"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0" fontId="3" fillId="0" borderId="0" xfId="60" applyFont="1" applyAlignment="1">
      <alignment horizontal="right"/>
      <protection/>
    </xf>
    <xf numFmtId="1" fontId="0" fillId="0" borderId="0" xfId="0" applyNumberFormat="1" applyAlignment="1">
      <alignment/>
    </xf>
    <xf numFmtId="0" fontId="0" fillId="0" borderId="11" xfId="60" applyBorder="1" applyAlignment="1">
      <alignment horizontal="right"/>
      <protection/>
    </xf>
    <xf numFmtId="9" fontId="0" fillId="0" borderId="0" xfId="64" applyNumberFormat="1" applyFont="1" applyBorder="1" applyAlignment="1">
      <alignment horizontal="right"/>
    </xf>
    <xf numFmtId="0" fontId="13" fillId="0" borderId="0" xfId="60" applyFont="1" applyAlignment="1">
      <alignment/>
      <protection/>
    </xf>
    <xf numFmtId="0" fontId="11" fillId="0" borderId="12" xfId="60" applyFont="1" applyBorder="1" applyAlignment="1">
      <alignment horizontal="right"/>
      <protection/>
    </xf>
    <xf numFmtId="9" fontId="11" fillId="0" borderId="0" xfId="64" applyNumberFormat="1" applyFont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9" fontId="5" fillId="0" borderId="0" xfId="64" applyFont="1" applyBorder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0" xfId="0" applyFill="1" applyAlignment="1">
      <alignment/>
    </xf>
    <xf numFmtId="177" fontId="0" fillId="0" borderId="0" xfId="60" applyNumberFormat="1" applyBorder="1" applyAlignment="1">
      <alignment horizontal="right"/>
      <protection/>
    </xf>
    <xf numFmtId="177" fontId="0" fillId="0" borderId="11" xfId="64" applyNumberFormat="1" applyFont="1" applyBorder="1" applyAlignment="1">
      <alignment horizontal="right"/>
    </xf>
    <xf numFmtId="0" fontId="11" fillId="0" borderId="11" xfId="60" applyFont="1" applyBorder="1" applyAlignment="1">
      <alignment horizontal="right"/>
      <protection/>
    </xf>
    <xf numFmtId="9" fontId="11" fillId="0" borderId="10" xfId="64" applyNumberFormat="1" applyFont="1" applyBorder="1" applyAlignment="1">
      <alignment horizontal="right"/>
    </xf>
    <xf numFmtId="177" fontId="0" fillId="0" borderId="10" xfId="64" applyNumberFormat="1" applyFont="1" applyBorder="1" applyAlignment="1">
      <alignment/>
    </xf>
    <xf numFmtId="177" fontId="0" fillId="0" borderId="0" xfId="60" applyNumberFormat="1" applyAlignment="1">
      <alignment horizontal="right"/>
      <protection/>
    </xf>
    <xf numFmtId="1" fontId="0" fillId="0" borderId="11" xfId="64" applyNumberFormat="1" applyFont="1" applyBorder="1" applyAlignment="1">
      <alignment horizontal="right"/>
    </xf>
    <xf numFmtId="0" fontId="0" fillId="0" borderId="0" xfId="60" applyFont="1">
      <alignment/>
      <protection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11" fillId="0" borderId="11" xfId="0" applyFont="1" applyBorder="1" applyAlignment="1">
      <alignment horizontal="right"/>
    </xf>
    <xf numFmtId="9" fontId="11" fillId="0" borderId="0" xfId="64" applyFont="1" applyAlignment="1">
      <alignment/>
    </xf>
    <xf numFmtId="0" fontId="11" fillId="0" borderId="12" xfId="0" applyFont="1" applyBorder="1" applyAlignment="1">
      <alignment horizontal="right"/>
    </xf>
    <xf numFmtId="9" fontId="11" fillId="0" borderId="10" xfId="64" applyFont="1" applyBorder="1" applyAlignment="1">
      <alignment/>
    </xf>
    <xf numFmtId="0" fontId="0" fillId="0" borderId="13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77" fontId="0" fillId="0" borderId="11" xfId="64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9" fontId="11" fillId="0" borderId="0" xfId="0" applyNumberFormat="1" applyFont="1" applyAlignment="1">
      <alignment/>
    </xf>
    <xf numFmtId="9" fontId="11" fillId="0" borderId="10" xfId="0" applyNumberFormat="1" applyFont="1" applyBorder="1" applyAlignment="1">
      <alignment/>
    </xf>
    <xf numFmtId="0" fontId="8" fillId="0" borderId="10" xfId="60" applyFont="1" applyBorder="1">
      <alignment/>
      <protection/>
    </xf>
    <xf numFmtId="0" fontId="14" fillId="0" borderId="10" xfId="60" applyFont="1" applyBorder="1" applyAlignment="1">
      <alignment horizontal="right"/>
      <protection/>
    </xf>
    <xf numFmtId="0" fontId="11" fillId="0" borderId="10" xfId="60" applyFont="1" applyBorder="1">
      <alignment/>
      <protection/>
    </xf>
    <xf numFmtId="177" fontId="0" fillId="0" borderId="10" xfId="60" applyNumberFormat="1" applyFont="1" applyBorder="1" applyAlignment="1">
      <alignment horizontal="right"/>
      <protection/>
    </xf>
    <xf numFmtId="0" fontId="0" fillId="0" borderId="0" xfId="60" applyFont="1" applyAlignment="1">
      <alignment horizontal="right"/>
      <protection/>
    </xf>
    <xf numFmtId="0" fontId="0" fillId="0" borderId="0" xfId="60" applyFont="1">
      <alignment/>
      <protection/>
    </xf>
    <xf numFmtId="0" fontId="10" fillId="0" borderId="0" xfId="60" applyFont="1" applyAlignment="1">
      <alignment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0" xfId="64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190" fontId="33" fillId="0" borderId="0" xfId="74" applyNumberFormat="1" applyFont="1" applyBorder="1" applyAlignment="1">
      <alignment/>
    </xf>
    <xf numFmtId="0" fontId="3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33" fillId="24" borderId="0" xfId="0" applyFont="1" applyFill="1" applyAlignment="1">
      <alignment/>
    </xf>
    <xf numFmtId="0" fontId="6" fillId="24" borderId="0" xfId="0" applyFont="1" applyFill="1" applyBorder="1" applyAlignment="1">
      <alignment horizontal="right"/>
    </xf>
    <xf numFmtId="0" fontId="6" fillId="24" borderId="10" xfId="0" applyFont="1" applyFill="1" applyBorder="1" applyAlignment="1">
      <alignment horizontal="right" wrapText="1"/>
    </xf>
    <xf numFmtId="0" fontId="6" fillId="24" borderId="0" xfId="0" applyFont="1" applyFill="1" applyBorder="1" applyAlignment="1">
      <alignment horizontal="right" wrapText="1"/>
    </xf>
    <xf numFmtId="0" fontId="6" fillId="24" borderId="0" xfId="0" applyFont="1" applyFill="1" applyBorder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0" borderId="0" xfId="57" applyAlignment="1">
      <alignment horizontal="right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right"/>
      <protection/>
    </xf>
    <xf numFmtId="0" fontId="0" fillId="0" borderId="0" xfId="57" applyBorder="1">
      <alignment/>
      <protection/>
    </xf>
    <xf numFmtId="0" fontId="11" fillId="0" borderId="0" xfId="57" applyFont="1">
      <alignment/>
      <protection/>
    </xf>
    <xf numFmtId="0" fontId="0" fillId="0" borderId="11" xfId="61" applyBorder="1" applyAlignment="1">
      <alignment horizontal="right"/>
      <protection/>
    </xf>
    <xf numFmtId="9" fontId="0" fillId="0" borderId="0" xfId="64" applyNumberFormat="1" applyFont="1" applyBorder="1" applyAlignment="1">
      <alignment horizontal="right"/>
    </xf>
    <xf numFmtId="9" fontId="0" fillId="0" borderId="0" xfId="57" applyNumberFormat="1">
      <alignment/>
      <protection/>
    </xf>
    <xf numFmtId="177" fontId="0" fillId="0" borderId="0" xfId="57" applyNumberFormat="1">
      <alignment/>
      <protection/>
    </xf>
    <xf numFmtId="0" fontId="0" fillId="0" borderId="0" xfId="61" applyFont="1">
      <alignment/>
      <protection/>
    </xf>
    <xf numFmtId="177" fontId="0" fillId="0" borderId="0" xfId="61" applyNumberFormat="1" applyBorder="1" applyAlignment="1">
      <alignment horizontal="right"/>
      <protection/>
    </xf>
    <xf numFmtId="177" fontId="0" fillId="0" borderId="0" xfId="61" applyNumberFormat="1" applyAlignment="1">
      <alignment horizontal="right"/>
      <protection/>
    </xf>
    <xf numFmtId="0" fontId="0" fillId="0" borderId="0" xfId="61">
      <alignment/>
      <protection/>
    </xf>
    <xf numFmtId="177" fontId="0" fillId="0" borderId="11" xfId="64" applyNumberFormat="1" applyFont="1" applyBorder="1" applyAlignment="1">
      <alignment horizontal="right"/>
    </xf>
    <xf numFmtId="177" fontId="0" fillId="0" borderId="0" xfId="64" applyNumberFormat="1" applyFont="1" applyBorder="1" applyAlignment="1">
      <alignment horizontal="right"/>
    </xf>
    <xf numFmtId="1" fontId="0" fillId="0" borderId="11" xfId="64" applyNumberFormat="1" applyFont="1" applyBorder="1" applyAlignment="1">
      <alignment horizontal="right"/>
    </xf>
    <xf numFmtId="0" fontId="3" fillId="0" borderId="0" xfId="57" applyFont="1">
      <alignment/>
      <protection/>
    </xf>
    <xf numFmtId="2" fontId="0" fillId="0" borderId="0" xfId="57" applyNumberFormat="1">
      <alignment/>
      <protection/>
    </xf>
    <xf numFmtId="177" fontId="0" fillId="0" borderId="0" xfId="64" applyNumberFormat="1" applyFont="1" applyAlignment="1">
      <alignment/>
    </xf>
    <xf numFmtId="9" fontId="0" fillId="0" borderId="0" xfId="64" applyFont="1" applyAlignment="1">
      <alignment/>
    </xf>
    <xf numFmtId="1" fontId="0" fillId="0" borderId="0" xfId="57" applyNumberFormat="1">
      <alignment/>
      <protection/>
    </xf>
    <xf numFmtId="0" fontId="11" fillId="0" borderId="11" xfId="61" applyFont="1" applyBorder="1" applyAlignment="1">
      <alignment horizontal="right"/>
      <protection/>
    </xf>
    <xf numFmtId="0" fontId="11" fillId="0" borderId="10" xfId="57" applyFont="1" applyBorder="1">
      <alignment/>
      <protection/>
    </xf>
    <xf numFmtId="0" fontId="11" fillId="0" borderId="12" xfId="61" applyFont="1" applyBorder="1" applyAlignment="1">
      <alignment horizontal="right"/>
      <protection/>
    </xf>
    <xf numFmtId="0" fontId="0" fillId="0" borderId="10" xfId="57" applyFont="1" applyBorder="1">
      <alignment/>
      <protection/>
    </xf>
    <xf numFmtId="9" fontId="0" fillId="0" borderId="10" xfId="57" applyNumberFormat="1" applyFont="1" applyBorder="1">
      <alignment/>
      <protection/>
    </xf>
    <xf numFmtId="177" fontId="0" fillId="0" borderId="10" xfId="64" applyNumberFormat="1" applyFont="1" applyBorder="1" applyAlignment="1">
      <alignment/>
    </xf>
    <xf numFmtId="0" fontId="0" fillId="0" borderId="0" xfId="61" applyAlignment="1">
      <alignment horizontal="right"/>
      <protection/>
    </xf>
    <xf numFmtId="0" fontId="0" fillId="0" borderId="0" xfId="57" applyAlignment="1">
      <alignment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10" fontId="34" fillId="0" borderId="0" xfId="64" applyNumberFormat="1" applyFont="1" applyBorder="1" applyAlignment="1">
      <alignment horizontal="right"/>
    </xf>
    <xf numFmtId="0" fontId="40" fillId="0" borderId="0" xfId="58" applyFont="1" applyAlignment="1">
      <alignment/>
      <protection/>
    </xf>
    <xf numFmtId="0" fontId="0" fillId="0" borderId="0" xfId="0" applyFont="1" applyAlignment="1">
      <alignment/>
    </xf>
    <xf numFmtId="0" fontId="11" fillId="0" borderId="0" xfId="62" applyFont="1">
      <alignment/>
      <protection/>
    </xf>
    <xf numFmtId="0" fontId="8" fillId="0" borderId="13" xfId="62" applyFont="1" applyBorder="1" applyAlignment="1">
      <alignment horizontal="right"/>
      <protection/>
    </xf>
    <xf numFmtId="0" fontId="8" fillId="0" borderId="0" xfId="62" applyFont="1" applyAlignment="1">
      <alignment horizontal="right"/>
      <protection/>
    </xf>
    <xf numFmtId="0" fontId="0" fillId="0" borderId="0" xfId="62">
      <alignment/>
      <protection/>
    </xf>
    <xf numFmtId="0" fontId="0" fillId="0" borderId="11" xfId="62" applyBorder="1" applyAlignment="1">
      <alignment horizontal="right"/>
      <protection/>
    </xf>
    <xf numFmtId="0" fontId="11" fillId="0" borderId="0" xfId="62" applyFont="1" applyAlignment="1">
      <alignment horizontal="right"/>
      <protection/>
    </xf>
    <xf numFmtId="0" fontId="0" fillId="0" borderId="0" xfId="62" applyAlignment="1">
      <alignment horizontal="right"/>
      <protection/>
    </xf>
    <xf numFmtId="10" fontId="0" fillId="0" borderId="0" xfId="65" applyNumberFormat="1" applyFont="1" applyBorder="1" applyAlignment="1">
      <alignment horizontal="right"/>
    </xf>
    <xf numFmtId="9" fontId="0" fillId="0" borderId="0" xfId="65" applyNumberFormat="1" applyFont="1" applyBorder="1" applyAlignment="1">
      <alignment horizontal="right"/>
    </xf>
    <xf numFmtId="177" fontId="0" fillId="0" borderId="0" xfId="65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62" applyFont="1">
      <alignment/>
      <protection/>
    </xf>
    <xf numFmtId="177" fontId="0" fillId="0" borderId="0" xfId="62" applyNumberFormat="1" applyBorder="1" applyAlignment="1">
      <alignment horizontal="right"/>
      <protection/>
    </xf>
    <xf numFmtId="177" fontId="0" fillId="0" borderId="0" xfId="65" applyNumberFormat="1" applyFont="1" applyAlignment="1">
      <alignment horizontal="right"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177" fontId="0" fillId="0" borderId="11" xfId="65" applyNumberFormat="1" applyFont="1" applyBorder="1" applyAlignment="1">
      <alignment horizontal="right"/>
    </xf>
    <xf numFmtId="1" fontId="0" fillId="0" borderId="11" xfId="65" applyNumberFormat="1" applyFont="1" applyBorder="1" applyAlignment="1">
      <alignment horizontal="right"/>
    </xf>
    <xf numFmtId="177" fontId="0" fillId="0" borderId="0" xfId="65" applyNumberFormat="1" applyFont="1" applyBorder="1" applyAlignment="1">
      <alignment horizontal="right"/>
    </xf>
    <xf numFmtId="0" fontId="11" fillId="0" borderId="11" xfId="62" applyFont="1" applyBorder="1" applyAlignment="1">
      <alignment horizontal="right"/>
      <protection/>
    </xf>
    <xf numFmtId="10" fontId="11" fillId="0" borderId="0" xfId="62" applyNumberFormat="1" applyFont="1" applyBorder="1" applyAlignment="1">
      <alignment horizontal="right"/>
      <protection/>
    </xf>
    <xf numFmtId="9" fontId="11" fillId="0" borderId="0" xfId="65" applyNumberFormat="1" applyFont="1" applyBorder="1" applyAlignment="1">
      <alignment horizontal="right"/>
    </xf>
    <xf numFmtId="177" fontId="11" fillId="0" borderId="0" xfId="65" applyNumberFormat="1" applyFont="1" applyAlignment="1">
      <alignment horizontal="right"/>
    </xf>
    <xf numFmtId="0" fontId="0" fillId="0" borderId="11" xfId="62" applyBorder="1">
      <alignment/>
      <protection/>
    </xf>
    <xf numFmtId="0" fontId="0" fillId="0" borderId="14" xfId="62" applyBorder="1">
      <alignment/>
      <protection/>
    </xf>
    <xf numFmtId="0" fontId="11" fillId="0" borderId="12" xfId="62" applyFont="1" applyBorder="1" applyAlignment="1">
      <alignment horizontal="right"/>
      <protection/>
    </xf>
    <xf numFmtId="0" fontId="11" fillId="0" borderId="0" xfId="62" applyFont="1" applyBorder="1" applyAlignment="1">
      <alignment horizontal="right"/>
      <protection/>
    </xf>
    <xf numFmtId="177" fontId="11" fillId="0" borderId="0" xfId="65" applyNumberFormat="1" applyFont="1" applyBorder="1" applyAlignment="1">
      <alignment horizontal="right"/>
    </xf>
    <xf numFmtId="0" fontId="3" fillId="0" borderId="0" xfId="62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62" applyFont="1" applyFill="1">
      <alignment/>
      <protection/>
    </xf>
    <xf numFmtId="1" fontId="0" fillId="0" borderId="11" xfId="65" applyNumberFormat="1" applyFont="1" applyFill="1" applyBorder="1" applyAlignment="1">
      <alignment horizontal="right"/>
    </xf>
    <xf numFmtId="0" fontId="0" fillId="0" borderId="0" xfId="62" applyFont="1" applyFill="1">
      <alignment/>
      <protection/>
    </xf>
    <xf numFmtId="0" fontId="0" fillId="0" borderId="11" xfId="62" applyFill="1" applyBorder="1" applyAlignment="1">
      <alignment horizontal="right"/>
      <protection/>
    </xf>
    <xf numFmtId="0" fontId="0" fillId="0" borderId="0" xfId="62" applyFill="1">
      <alignment/>
      <protection/>
    </xf>
    <xf numFmtId="0" fontId="0" fillId="0" borderId="0" xfId="62" applyNumberFormat="1" applyAlignment="1">
      <alignment horizontal="right"/>
      <protection/>
    </xf>
    <xf numFmtId="0" fontId="11" fillId="0" borderId="0" xfId="62" applyNumberFormat="1" applyFont="1" applyAlignment="1">
      <alignment horizontal="right"/>
      <protection/>
    </xf>
    <xf numFmtId="0" fontId="0" fillId="0" borderId="0" xfId="62" applyNumberFormat="1">
      <alignment/>
      <protection/>
    </xf>
    <xf numFmtId="0" fontId="0" fillId="0" borderId="0" xfId="65" applyNumberFormat="1" applyFont="1" applyBorder="1" applyAlignment="1">
      <alignment horizontal="right"/>
    </xf>
    <xf numFmtId="0" fontId="11" fillId="0" borderId="0" xfId="65" applyNumberFormat="1" applyFont="1" applyBorder="1" applyAlignment="1">
      <alignment horizontal="right"/>
    </xf>
    <xf numFmtId="0" fontId="11" fillId="0" borderId="0" xfId="62" applyFont="1">
      <alignment/>
      <protection/>
    </xf>
    <xf numFmtId="0" fontId="11" fillId="0" borderId="11" xfId="62" applyFont="1" applyBorder="1" applyAlignment="1">
      <alignment horizontal="right"/>
      <protection/>
    </xf>
    <xf numFmtId="10" fontId="11" fillId="0" borderId="0" xfId="65" applyNumberFormat="1" applyFont="1" applyBorder="1" applyAlignment="1">
      <alignment horizontal="right"/>
    </xf>
    <xf numFmtId="9" fontId="11" fillId="0" borderId="0" xfId="65" applyNumberFormat="1" applyFont="1" applyBorder="1" applyAlignment="1">
      <alignment horizontal="right"/>
    </xf>
    <xf numFmtId="0" fontId="0" fillId="0" borderId="0" xfId="62" applyFont="1">
      <alignment/>
      <protection/>
    </xf>
    <xf numFmtId="177" fontId="11" fillId="0" borderId="0" xfId="65" applyNumberFormat="1" applyFont="1" applyAlignment="1">
      <alignment horizontal="right"/>
    </xf>
    <xf numFmtId="0" fontId="41" fillId="0" borderId="11" xfId="62" applyFont="1" applyBorder="1" applyAlignment="1">
      <alignment horizontal="right"/>
      <protection/>
    </xf>
    <xf numFmtId="0" fontId="41" fillId="0" borderId="0" xfId="65" applyNumberFormat="1" applyFont="1" applyBorder="1" applyAlignment="1">
      <alignment horizontal="right"/>
    </xf>
    <xf numFmtId="10" fontId="0" fillId="0" borderId="0" xfId="65" applyNumberFormat="1" applyFont="1" applyFill="1" applyBorder="1" applyAlignment="1">
      <alignment horizontal="right"/>
    </xf>
    <xf numFmtId="0" fontId="0" fillId="0" borderId="0" xfId="65" applyNumberFormat="1" applyFont="1" applyFill="1" applyBorder="1" applyAlignment="1">
      <alignment horizontal="right"/>
    </xf>
    <xf numFmtId="177" fontId="0" fillId="0" borderId="0" xfId="62" applyNumberFormat="1" applyFill="1" applyBorder="1" applyAlignment="1">
      <alignment horizontal="right"/>
      <protection/>
    </xf>
    <xf numFmtId="0" fontId="41" fillId="0" borderId="0" xfId="65" applyNumberFormat="1" applyFont="1" applyFill="1" applyBorder="1" applyAlignment="1">
      <alignment horizontal="right"/>
    </xf>
    <xf numFmtId="177" fontId="0" fillId="0" borderId="0" xfId="65" applyNumberFormat="1" applyFont="1" applyFill="1" applyBorder="1" applyAlignment="1">
      <alignment horizontal="right"/>
    </xf>
    <xf numFmtId="1" fontId="11" fillId="0" borderId="0" xfId="65" applyNumberFormat="1" applyFont="1" applyBorder="1" applyAlignment="1">
      <alignment horizontal="right"/>
    </xf>
    <xf numFmtId="0" fontId="11" fillId="0" borderId="0" xfId="65" applyNumberFormat="1" applyFont="1" applyBorder="1" applyAlignment="1">
      <alignment horizontal="right"/>
    </xf>
    <xf numFmtId="9" fontId="11" fillId="0" borderId="0" xfId="65" applyNumberFormat="1" applyFont="1" applyAlignment="1">
      <alignment horizontal="right"/>
    </xf>
    <xf numFmtId="0" fontId="42" fillId="0" borderId="0" xfId="62" applyFont="1" applyFill="1">
      <alignment/>
      <protection/>
    </xf>
    <xf numFmtId="0" fontId="42" fillId="0" borderId="11" xfId="62" applyFont="1" applyFill="1" applyBorder="1" applyAlignment="1">
      <alignment horizontal="right"/>
      <protection/>
    </xf>
    <xf numFmtId="177" fontId="42" fillId="0" borderId="0" xfId="62" applyNumberFormat="1" applyFont="1" applyFill="1" applyBorder="1" applyAlignment="1">
      <alignment horizontal="right"/>
      <protection/>
    </xf>
    <xf numFmtId="0" fontId="3" fillId="0" borderId="0" xfId="62" applyFont="1">
      <alignment/>
      <protection/>
    </xf>
    <xf numFmtId="1" fontId="0" fillId="0" borderId="0" xfId="62" applyNumberFormat="1">
      <alignment/>
      <protection/>
    </xf>
    <xf numFmtId="0" fontId="0" fillId="0" borderId="0" xfId="62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11" fillId="0" borderId="0" xfId="62" applyFont="1" applyBorder="1">
      <alignment/>
      <protection/>
    </xf>
    <xf numFmtId="0" fontId="8" fillId="0" borderId="0" xfId="62" applyFont="1" applyBorder="1" applyAlignment="1">
      <alignment horizontal="right"/>
      <protection/>
    </xf>
    <xf numFmtId="0" fontId="0" fillId="0" borderId="0" xfId="62" applyBorder="1">
      <alignment/>
      <protection/>
    </xf>
    <xf numFmtId="0" fontId="0" fillId="0" borderId="0" xfId="62" applyNumberFormat="1" applyBorder="1" applyAlignment="1">
      <alignment horizontal="right"/>
      <protection/>
    </xf>
    <xf numFmtId="0" fontId="11" fillId="0" borderId="0" xfId="62" applyFont="1" applyBorder="1">
      <alignment/>
      <protection/>
    </xf>
    <xf numFmtId="2" fontId="0" fillId="0" borderId="0" xfId="0" applyNumberFormat="1" applyBorder="1" applyAlignment="1">
      <alignment/>
    </xf>
    <xf numFmtId="0" fontId="3" fillId="0" borderId="0" xfId="62" applyFont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ill="1" applyBorder="1">
      <alignment/>
      <protection/>
    </xf>
    <xf numFmtId="0" fontId="0" fillId="0" borderId="0" xfId="62" applyBorder="1" applyAlignment="1">
      <alignment horizontal="right"/>
      <protection/>
    </xf>
    <xf numFmtId="0" fontId="11" fillId="0" borderId="0" xfId="62" applyFont="1" applyBorder="1" applyAlignment="1">
      <alignment horizontal="right"/>
      <protection/>
    </xf>
    <xf numFmtId="0" fontId="11" fillId="0" borderId="0" xfId="65" applyNumberFormat="1" applyFont="1" applyFill="1" applyBorder="1" applyAlignment="1">
      <alignment horizontal="right"/>
    </xf>
    <xf numFmtId="1" fontId="0" fillId="0" borderId="0" xfId="65" applyNumberFormat="1" applyFont="1" applyFill="1" applyBorder="1" applyAlignment="1">
      <alignment horizontal="right"/>
    </xf>
    <xf numFmtId="1" fontId="11" fillId="0" borderId="11" xfId="62" applyNumberFormat="1" applyFont="1" applyFill="1" applyBorder="1" applyAlignment="1">
      <alignment horizontal="right"/>
      <protection/>
    </xf>
    <xf numFmtId="10" fontId="11" fillId="0" borderId="0" xfId="62" applyNumberFormat="1" applyFont="1" applyFill="1" applyBorder="1" applyAlignment="1">
      <alignment horizontal="right"/>
      <protection/>
    </xf>
    <xf numFmtId="0" fontId="42" fillId="0" borderId="11" xfId="65" applyNumberFormat="1" applyFont="1" applyFill="1" applyBorder="1" applyAlignment="1">
      <alignment horizontal="right"/>
    </xf>
    <xf numFmtId="1" fontId="11" fillId="0" borderId="12" xfId="62" applyNumberFormat="1" applyFont="1" applyFill="1" applyBorder="1" applyAlignment="1">
      <alignment horizontal="right"/>
      <protection/>
    </xf>
    <xf numFmtId="0" fontId="0" fillId="0" borderId="0" xfId="62" applyNumberFormat="1" applyBorder="1" applyAlignment="1">
      <alignment horizontal="left" vertical="center"/>
      <protection/>
    </xf>
    <xf numFmtId="9" fontId="0" fillId="0" borderId="0" xfId="62" applyNumberFormat="1" applyFill="1" applyBorder="1" applyAlignment="1">
      <alignment horizontal="left" vertical="center"/>
      <protection/>
    </xf>
    <xf numFmtId="9" fontId="0" fillId="0" borderId="0" xfId="62" applyNumberFormat="1" applyBorder="1" applyAlignment="1">
      <alignment horizontal="left" vertical="center"/>
      <protection/>
    </xf>
    <xf numFmtId="9" fontId="42" fillId="0" borderId="0" xfId="62" applyNumberFormat="1" applyFont="1" applyFill="1" applyBorder="1" applyAlignment="1">
      <alignment horizontal="left" vertical="center"/>
      <protection/>
    </xf>
    <xf numFmtId="0" fontId="42" fillId="0" borderId="0" xfId="62" applyFont="1" applyFill="1" applyBorder="1" applyAlignment="1">
      <alignment horizontal="left" vertical="center"/>
      <protection/>
    </xf>
    <xf numFmtId="0" fontId="0" fillId="0" borderId="0" xfId="62" applyNumberFormat="1" applyAlignment="1">
      <alignment horizontal="left" vertical="center"/>
      <protection/>
    </xf>
    <xf numFmtId="9" fontId="11" fillId="0" borderId="0" xfId="62" applyNumberFormat="1" applyFont="1" applyBorder="1" applyAlignment="1">
      <alignment horizontal="left" vertical="center"/>
      <protection/>
    </xf>
    <xf numFmtId="9" fontId="11" fillId="0" borderId="0" xfId="62" applyNumberFormat="1" applyFont="1" applyAlignment="1">
      <alignment horizontal="left" vertical="center"/>
      <protection/>
    </xf>
    <xf numFmtId="9" fontId="11" fillId="0" borderId="0" xfId="0" applyNumberFormat="1" applyFont="1" applyAlignment="1">
      <alignment horizontal="left" vertical="center"/>
    </xf>
    <xf numFmtId="9" fontId="11" fillId="0" borderId="0" xfId="0" applyNumberFormat="1" applyFont="1" applyBorder="1" applyAlignment="1">
      <alignment horizontal="left" vertical="center"/>
    </xf>
    <xf numFmtId="9" fontId="0" fillId="0" borderId="0" xfId="62" applyNumberFormat="1" applyFont="1" applyBorder="1" applyAlignment="1">
      <alignment horizontal="left" vertical="center"/>
      <protection/>
    </xf>
    <xf numFmtId="0" fontId="8" fillId="0" borderId="0" xfId="62" applyFont="1" applyAlignment="1">
      <alignment horizontal="left" vertical="top"/>
      <protection/>
    </xf>
    <xf numFmtId="0" fontId="0" fillId="0" borderId="11" xfId="62" applyFont="1" applyFill="1" applyBorder="1">
      <alignment/>
      <protection/>
    </xf>
    <xf numFmtId="0" fontId="0" fillId="0" borderId="14" xfId="62" applyFont="1" applyFill="1" applyBorder="1">
      <alignment/>
      <protection/>
    </xf>
    <xf numFmtId="9" fontId="0" fillId="0" borderId="0" xfId="62" applyNumberFormat="1" applyFont="1" applyAlignment="1">
      <alignment horizontal="left" vertical="center"/>
      <protection/>
    </xf>
    <xf numFmtId="0" fontId="0" fillId="0" borderId="11" xfId="62" applyFont="1" applyFill="1" applyBorder="1" applyAlignment="1">
      <alignment horizontal="right"/>
      <protection/>
    </xf>
    <xf numFmtId="177" fontId="0" fillId="0" borderId="0" xfId="62" applyNumberFormat="1" applyFont="1" applyFill="1" applyBorder="1" applyAlignment="1">
      <alignment horizontal="right"/>
      <protection/>
    </xf>
    <xf numFmtId="49" fontId="11" fillId="0" borderId="0" xfId="65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177" fontId="0" fillId="0" borderId="11" xfId="62" applyNumberFormat="1" applyFill="1" applyBorder="1" applyAlignment="1">
      <alignment horizontal="right"/>
      <protection/>
    </xf>
    <xf numFmtId="177" fontId="0" fillId="0" borderId="11" xfId="0" applyNumberFormat="1" applyFill="1" applyBorder="1" applyAlignment="1">
      <alignment/>
    </xf>
    <xf numFmtId="0" fontId="11" fillId="0" borderId="0" xfId="62" applyNumberFormat="1" applyFont="1" applyFill="1" applyBorder="1" applyAlignment="1">
      <alignment horizontal="left" vertical="center"/>
      <protection/>
    </xf>
    <xf numFmtId="177" fontId="42" fillId="0" borderId="0" xfId="65" applyNumberFormat="1" applyFont="1" applyFill="1" applyBorder="1" applyAlignment="1">
      <alignment horizontal="right"/>
    </xf>
    <xf numFmtId="0" fontId="0" fillId="0" borderId="0" xfId="65" applyNumberFormat="1" applyFont="1" applyFill="1" applyBorder="1" applyAlignment="1">
      <alignment horizontal="right"/>
    </xf>
    <xf numFmtId="0" fontId="11" fillId="0" borderId="0" xfId="62" applyFont="1" applyFill="1">
      <alignment/>
      <protection/>
    </xf>
    <xf numFmtId="0" fontId="11" fillId="0" borderId="11" xfId="62" applyFont="1" applyFill="1" applyBorder="1" applyAlignment="1">
      <alignment horizontal="right"/>
      <protection/>
    </xf>
    <xf numFmtId="10" fontId="11" fillId="0" borderId="0" xfId="65" applyNumberFormat="1" applyFont="1" applyFill="1" applyBorder="1" applyAlignment="1">
      <alignment horizontal="right"/>
    </xf>
    <xf numFmtId="9" fontId="11" fillId="0" borderId="0" xfId="0" applyNumberFormat="1" applyFont="1" applyFill="1" applyBorder="1" applyAlignment="1">
      <alignment horizontal="left" vertical="center"/>
    </xf>
    <xf numFmtId="0" fontId="11" fillId="0" borderId="0" xfId="65" applyNumberFormat="1" applyFont="1" applyFill="1" applyBorder="1" applyAlignment="1">
      <alignment horizontal="right"/>
    </xf>
    <xf numFmtId="177" fontId="11" fillId="0" borderId="0" xfId="65" applyNumberFormat="1" applyFont="1" applyFill="1" applyAlignment="1">
      <alignment horizontal="right"/>
    </xf>
    <xf numFmtId="0" fontId="3" fillId="0" borderId="0" xfId="62" applyFont="1" applyFill="1">
      <alignment/>
      <protection/>
    </xf>
    <xf numFmtId="0" fontId="0" fillId="0" borderId="0" xfId="62" applyNumberFormat="1" applyFill="1" applyBorder="1" applyAlignment="1">
      <alignment horizontal="left" vertical="center"/>
      <protection/>
    </xf>
    <xf numFmtId="9" fontId="11" fillId="0" borderId="0" xfId="65" applyNumberFormat="1" applyFont="1" applyFill="1" applyAlignment="1">
      <alignment horizontal="right"/>
    </xf>
    <xf numFmtId="9" fontId="0" fillId="0" borderId="0" xfId="62" applyNumberFormat="1" applyFont="1" applyFill="1" applyBorder="1" applyAlignment="1">
      <alignment horizontal="left" vertical="center"/>
      <protection/>
    </xf>
    <xf numFmtId="0" fontId="14" fillId="0" borderId="0" xfId="62" applyFont="1">
      <alignment/>
      <protection/>
    </xf>
    <xf numFmtId="10" fontId="8" fillId="0" borderId="0" xfId="62" applyNumberFormat="1" applyFont="1" applyBorder="1" applyAlignment="1">
      <alignment horizontal="right"/>
      <protection/>
    </xf>
    <xf numFmtId="177" fontId="8" fillId="0" borderId="0" xfId="65" applyNumberFormat="1" applyFont="1" applyBorder="1" applyAlignment="1">
      <alignment horizontal="right"/>
    </xf>
    <xf numFmtId="0" fontId="8" fillId="0" borderId="0" xfId="62" applyFont="1">
      <alignment/>
      <protection/>
    </xf>
    <xf numFmtId="0" fontId="3" fillId="0" borderId="0" xfId="0" applyFont="1" applyAlignment="1">
      <alignment/>
    </xf>
    <xf numFmtId="0" fontId="10" fillId="0" borderId="0" xfId="59" applyFont="1">
      <alignment/>
      <protection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0" fillId="0" borderId="0" xfId="59" applyAlignment="1">
      <alignment horizontal="right"/>
      <protection/>
    </xf>
    <xf numFmtId="0" fontId="11" fillId="0" borderId="0" xfId="63" applyFont="1">
      <alignment/>
      <protection/>
    </xf>
    <xf numFmtId="0" fontId="8" fillId="0" borderId="13" xfId="63" applyFont="1" applyBorder="1" applyAlignment="1">
      <alignment horizontal="right"/>
      <protection/>
    </xf>
    <xf numFmtId="0" fontId="8" fillId="0" borderId="0" xfId="63" applyFont="1" applyAlignment="1">
      <alignment horizontal="right"/>
      <protection/>
    </xf>
    <xf numFmtId="0" fontId="0" fillId="0" borderId="0" xfId="63">
      <alignment/>
      <protection/>
    </xf>
    <xf numFmtId="0" fontId="0" fillId="0" borderId="11" xfId="63" applyBorder="1" applyAlignment="1">
      <alignment horizontal="right"/>
      <protection/>
    </xf>
    <xf numFmtId="0" fontId="11" fillId="0" borderId="0" xfId="63" applyFont="1" applyAlignment="1">
      <alignment horizontal="right"/>
      <protection/>
    </xf>
    <xf numFmtId="0" fontId="0" fillId="0" borderId="0" xfId="63" applyAlignment="1">
      <alignment horizontal="right"/>
      <protection/>
    </xf>
    <xf numFmtId="10" fontId="0" fillId="0" borderId="0" xfId="66" applyNumberFormat="1" applyFont="1" applyBorder="1" applyAlignment="1">
      <alignment horizontal="right"/>
    </xf>
    <xf numFmtId="9" fontId="0" fillId="0" borderId="0" xfId="66" applyNumberFormat="1" applyFont="1" applyBorder="1" applyAlignment="1">
      <alignment horizontal="right"/>
    </xf>
    <xf numFmtId="177" fontId="0" fillId="0" borderId="0" xfId="66" applyNumberFormat="1" applyFont="1" applyAlignment="1">
      <alignment horizontal="right"/>
    </xf>
    <xf numFmtId="3" fontId="0" fillId="0" borderId="0" xfId="59" applyNumberFormat="1" applyAlignment="1">
      <alignment horizontal="right"/>
      <protection/>
    </xf>
    <xf numFmtId="0" fontId="3" fillId="0" borderId="0" xfId="63" applyFont="1">
      <alignment/>
      <protection/>
    </xf>
    <xf numFmtId="177" fontId="0" fillId="0" borderId="0" xfId="63" applyNumberFormat="1" applyBorder="1" applyAlignment="1">
      <alignment horizontal="right"/>
      <protection/>
    </xf>
    <xf numFmtId="177" fontId="0" fillId="0" borderId="0" xfId="66" applyNumberFormat="1" applyFont="1" applyAlignment="1">
      <alignment horizontal="right"/>
    </xf>
    <xf numFmtId="0" fontId="0" fillId="0" borderId="0" xfId="63" applyFont="1">
      <alignment/>
      <protection/>
    </xf>
    <xf numFmtId="177" fontId="0" fillId="0" borderId="11" xfId="66" applyNumberFormat="1" applyFont="1" applyBorder="1" applyAlignment="1">
      <alignment horizontal="right"/>
    </xf>
    <xf numFmtId="1" fontId="0" fillId="0" borderId="11" xfId="66" applyNumberFormat="1" applyFont="1" applyBorder="1" applyAlignment="1">
      <alignment horizontal="right"/>
    </xf>
    <xf numFmtId="177" fontId="0" fillId="0" borderId="0" xfId="66" applyNumberFormat="1" applyFont="1" applyBorder="1" applyAlignment="1">
      <alignment horizontal="right"/>
    </xf>
    <xf numFmtId="0" fontId="11" fillId="0" borderId="11" xfId="63" applyFont="1" applyBorder="1" applyAlignment="1">
      <alignment horizontal="right"/>
      <protection/>
    </xf>
    <xf numFmtId="10" fontId="11" fillId="0" borderId="0" xfId="63" applyNumberFormat="1" applyFont="1" applyBorder="1" applyAlignment="1">
      <alignment horizontal="right"/>
      <protection/>
    </xf>
    <xf numFmtId="9" fontId="11" fillId="0" borderId="0" xfId="66" applyNumberFormat="1" applyFont="1" applyBorder="1" applyAlignment="1">
      <alignment horizontal="right"/>
    </xf>
    <xf numFmtId="177" fontId="11" fillId="0" borderId="0" xfId="66" applyNumberFormat="1" applyFont="1" applyAlignment="1">
      <alignment horizontal="right"/>
    </xf>
    <xf numFmtId="0" fontId="0" fillId="0" borderId="11" xfId="63" applyBorder="1">
      <alignment/>
      <protection/>
    </xf>
    <xf numFmtId="0" fontId="0" fillId="0" borderId="14" xfId="63" applyBorder="1">
      <alignment/>
      <protection/>
    </xf>
    <xf numFmtId="0" fontId="11" fillId="0" borderId="12" xfId="63" applyFont="1" applyBorder="1" applyAlignment="1">
      <alignment horizontal="right"/>
      <protection/>
    </xf>
    <xf numFmtId="0" fontId="11" fillId="0" borderId="0" xfId="63" applyFont="1" applyBorder="1" applyAlignment="1">
      <alignment horizontal="right"/>
      <protection/>
    </xf>
    <xf numFmtId="177" fontId="11" fillId="0" borderId="0" xfId="66" applyNumberFormat="1" applyFont="1" applyBorder="1" applyAlignment="1">
      <alignment horizontal="right"/>
    </xf>
    <xf numFmtId="0" fontId="3" fillId="0" borderId="0" xfId="63" applyFont="1" applyAlignment="1">
      <alignment horizontal="right"/>
      <protection/>
    </xf>
    <xf numFmtId="0" fontId="0" fillId="0" borderId="0" xfId="62" applyFont="1" applyFill="1">
      <alignment/>
      <protection/>
    </xf>
    <xf numFmtId="0" fontId="0" fillId="0" borderId="0" xfId="62" applyFont="1">
      <alignment/>
      <protection/>
    </xf>
    <xf numFmtId="0" fontId="0" fillId="0" borderId="0" xfId="61" applyFont="1">
      <alignment/>
      <protection/>
    </xf>
    <xf numFmtId="0" fontId="0" fillId="0" borderId="0" xfId="60" applyFont="1">
      <alignment/>
      <protection/>
    </xf>
    <xf numFmtId="10" fontId="11" fillId="0" borderId="0" xfId="66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64" applyFont="1" applyBorder="1" applyAlignment="1">
      <alignment/>
    </xf>
    <xf numFmtId="9" fontId="12" fillId="0" borderId="0" xfId="64" applyFont="1" applyFill="1" applyBorder="1" applyAlignment="1">
      <alignment/>
    </xf>
    <xf numFmtId="1" fontId="34" fillId="0" borderId="0" xfId="0" applyNumberFormat="1" applyFont="1" applyBorder="1" applyAlignment="1">
      <alignment/>
    </xf>
    <xf numFmtId="1" fontId="34" fillId="0" borderId="0" xfId="0" applyNumberFormat="1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2" fontId="34" fillId="24" borderId="0" xfId="0" applyNumberFormat="1" applyFont="1" applyFill="1" applyAlignment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/>
    </xf>
    <xf numFmtId="0" fontId="34" fillId="24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3" fontId="34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" fontId="34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4" fillId="24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/>
    </xf>
    <xf numFmtId="0" fontId="34" fillId="0" borderId="0" xfId="0" applyFont="1" applyBorder="1" applyAlignment="1">
      <alignment horizontal="right"/>
    </xf>
    <xf numFmtId="0" fontId="34" fillId="24" borderId="0" xfId="0" applyFont="1" applyFill="1" applyAlignment="1">
      <alignment horizontal="right"/>
    </xf>
    <xf numFmtId="3" fontId="34" fillId="0" borderId="0" xfId="0" applyNumberFormat="1" applyFont="1" applyAlignment="1">
      <alignment horizontal="right"/>
    </xf>
    <xf numFmtId="3" fontId="34" fillId="0" borderId="0" xfId="0" applyNumberFormat="1" applyFont="1" applyFill="1" applyBorder="1" applyAlignment="1">
      <alignment/>
    </xf>
    <xf numFmtId="0" fontId="34" fillId="0" borderId="0" xfId="0" applyNumberFormat="1" applyFont="1" applyAlignment="1">
      <alignment horizontal="right"/>
    </xf>
    <xf numFmtId="3" fontId="34" fillId="0" borderId="0" xfId="0" applyNumberFormat="1" applyFont="1" applyBorder="1" applyAlignment="1">
      <alignment horizontal="right"/>
    </xf>
    <xf numFmtId="0" fontId="34" fillId="0" borderId="0" xfId="0" applyNumberFormat="1" applyFont="1" applyBorder="1" applyAlignment="1">
      <alignment horizontal="right"/>
    </xf>
    <xf numFmtId="0" fontId="34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2" fontId="34" fillId="0" borderId="0" xfId="0" applyNumberFormat="1" applyFont="1" applyBorder="1" applyAlignment="1">
      <alignment horizontal="right"/>
    </xf>
    <xf numFmtId="2" fontId="34" fillId="24" borderId="0" xfId="0" applyNumberFormat="1" applyFont="1" applyFill="1" applyBorder="1" applyAlignment="1">
      <alignment horizontal="right"/>
    </xf>
    <xf numFmtId="3" fontId="34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9" fontId="0" fillId="0" borderId="0" xfId="64" applyFont="1" applyAlignment="1">
      <alignment/>
    </xf>
    <xf numFmtId="10" fontId="0" fillId="0" borderId="0" xfId="0" applyNumberFormat="1" applyAlignment="1">
      <alignment/>
    </xf>
    <xf numFmtId="177" fontId="0" fillId="0" borderId="0" xfId="64" applyNumberFormat="1" applyFont="1" applyAlignment="1">
      <alignment/>
    </xf>
    <xf numFmtId="9" fontId="11" fillId="0" borderId="0" xfId="64" applyFont="1" applyAlignment="1">
      <alignment/>
    </xf>
    <xf numFmtId="10" fontId="11" fillId="0" borderId="0" xfId="64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right"/>
    </xf>
    <xf numFmtId="177" fontId="0" fillId="0" borderId="11" xfId="64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187" fontId="34" fillId="0" borderId="0" xfId="0" applyNumberFormat="1" applyFont="1" applyBorder="1" applyAlignment="1">
      <alignment/>
    </xf>
    <xf numFmtId="187" fontId="34" fillId="0" borderId="0" xfId="0" applyNumberFormat="1" applyFont="1" applyFill="1" applyBorder="1" applyAlignment="1">
      <alignment/>
    </xf>
    <xf numFmtId="0" fontId="13" fillId="0" borderId="0" xfId="61" applyFont="1" applyAlignment="1">
      <alignment/>
      <protection/>
    </xf>
    <xf numFmtId="0" fontId="12" fillId="0" borderId="0" xfId="61" applyFont="1" applyAlignment="1">
      <alignment horizontal="right"/>
      <protection/>
    </xf>
    <xf numFmtId="0" fontId="12" fillId="0" borderId="0" xfId="61" applyFont="1">
      <alignment/>
      <protection/>
    </xf>
    <xf numFmtId="0" fontId="0" fillId="0" borderId="0" xfId="61" applyAlignment="1">
      <alignment horizontal="left"/>
      <protection/>
    </xf>
    <xf numFmtId="0" fontId="11" fillId="0" borderId="0" xfId="61" applyFont="1">
      <alignment/>
      <protection/>
    </xf>
    <xf numFmtId="0" fontId="8" fillId="0" borderId="13" xfId="61" applyFont="1" applyBorder="1" applyAlignment="1">
      <alignment horizontal="right"/>
      <protection/>
    </xf>
    <xf numFmtId="0" fontId="8" fillId="0" borderId="0" xfId="61" applyFont="1" applyAlignment="1">
      <alignment horizontal="right"/>
      <protection/>
    </xf>
    <xf numFmtId="0" fontId="11" fillId="0" borderId="0" xfId="61" applyFont="1" applyAlignment="1">
      <alignment horizontal="right"/>
      <protection/>
    </xf>
    <xf numFmtId="10" fontId="0" fillId="0" borderId="0" xfId="64" applyNumberFormat="1" applyFont="1" applyBorder="1" applyAlignment="1">
      <alignment horizontal="right"/>
    </xf>
    <xf numFmtId="9" fontId="0" fillId="0" borderId="0" xfId="64" applyFont="1" applyBorder="1" applyAlignment="1">
      <alignment horizontal="right"/>
    </xf>
    <xf numFmtId="10" fontId="11" fillId="0" borderId="0" xfId="61" applyNumberFormat="1" applyFont="1" applyBorder="1" applyAlignment="1">
      <alignment horizontal="right"/>
      <protection/>
    </xf>
    <xf numFmtId="9" fontId="11" fillId="0" borderId="0" xfId="64" applyFont="1" applyBorder="1" applyAlignment="1">
      <alignment horizontal="right"/>
    </xf>
    <xf numFmtId="3" fontId="11" fillId="0" borderId="0" xfId="61" applyNumberFormat="1" applyFont="1" applyAlignment="1">
      <alignment horizontal="right"/>
      <protection/>
    </xf>
    <xf numFmtId="0" fontId="0" fillId="0" borderId="11" xfId="61" applyBorder="1">
      <alignment/>
      <protection/>
    </xf>
    <xf numFmtId="0" fontId="11" fillId="0" borderId="0" xfId="61" applyFont="1" applyBorder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0" fillId="0" borderId="0" xfId="61" applyBorder="1">
      <alignment/>
      <protection/>
    </xf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13" fillId="0" borderId="0" xfId="61" applyFont="1">
      <alignment/>
      <protection/>
    </xf>
    <xf numFmtId="0" fontId="0" fillId="0" borderId="11" xfId="61" applyFont="1" applyBorder="1" applyAlignment="1" quotePrefix="1">
      <alignment horizontal="right"/>
      <protection/>
    </xf>
    <xf numFmtId="10" fontId="11" fillId="0" borderId="0" xfId="61" applyNumberFormat="1" applyFont="1" applyAlignment="1">
      <alignment horizontal="right"/>
      <protection/>
    </xf>
    <xf numFmtId="0" fontId="0" fillId="0" borderId="0" xfId="61" applyFont="1" applyAlignment="1">
      <alignment horizontal="left"/>
      <protection/>
    </xf>
    <xf numFmtId="0" fontId="3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10" xfId="0" applyFont="1" applyFill="1" applyBorder="1" applyAlignment="1">
      <alignment/>
    </xf>
    <xf numFmtId="1" fontId="34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/>
    </xf>
    <xf numFmtId="2" fontId="34" fillId="0" borderId="10" xfId="0" applyNumberFormat="1" applyFont="1" applyBorder="1" applyAlignment="1">
      <alignment horizontal="right"/>
    </xf>
    <xf numFmtId="2" fontId="34" fillId="24" borderId="10" xfId="0" applyNumberFormat="1" applyFont="1" applyFill="1" applyBorder="1" applyAlignment="1">
      <alignment horizontal="right"/>
    </xf>
    <xf numFmtId="187" fontId="34" fillId="0" borderId="10" xfId="0" applyNumberFormat="1" applyFont="1" applyFill="1" applyBorder="1" applyAlignment="1">
      <alignment/>
    </xf>
    <xf numFmtId="0" fontId="34" fillId="24" borderId="10" xfId="0" applyNumberFormat="1" applyFont="1" applyFill="1" applyBorder="1" applyAlignment="1">
      <alignment horizontal="right"/>
    </xf>
    <xf numFmtId="0" fontId="34" fillId="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0" fontId="34" fillId="24" borderId="10" xfId="0" applyFont="1" applyFill="1" applyBorder="1" applyAlignment="1">
      <alignment horizontal="right"/>
    </xf>
    <xf numFmtId="3" fontId="34" fillId="0" borderId="10" xfId="0" applyNumberFormat="1" applyFont="1" applyBorder="1" applyAlignment="1" applyProtection="1">
      <alignment horizontal="right"/>
      <protection locked="0"/>
    </xf>
    <xf numFmtId="9" fontId="12" fillId="0" borderId="10" xfId="64" applyFont="1" applyFill="1" applyBorder="1" applyAlignment="1">
      <alignment/>
    </xf>
    <xf numFmtId="9" fontId="0" fillId="0" borderId="0" xfId="64" applyFont="1" applyFill="1" applyBorder="1" applyAlignment="1">
      <alignment/>
    </xf>
    <xf numFmtId="0" fontId="44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34" fillId="0" borderId="0" xfId="61" applyFont="1" applyBorder="1" applyAlignment="1">
      <alignment horizontal="right"/>
      <protection/>
    </xf>
    <xf numFmtId="0" fontId="34" fillId="0" borderId="10" xfId="61" applyFont="1" applyBorder="1" applyAlignment="1">
      <alignment horizontal="right"/>
      <protection/>
    </xf>
    <xf numFmtId="0" fontId="36" fillId="0" borderId="0" xfId="52" applyFont="1" applyAlignment="1" applyProtection="1">
      <alignment/>
      <protection/>
    </xf>
    <xf numFmtId="0" fontId="14" fillId="0" borderId="11" xfId="61" applyFont="1" applyBorder="1" applyAlignment="1">
      <alignment horizontal="right"/>
      <protection/>
    </xf>
    <xf numFmtId="0" fontId="14" fillId="0" borderId="0" xfId="61" applyFont="1" applyAlignment="1">
      <alignment horizontal="right"/>
      <protection/>
    </xf>
    <xf numFmtId="0" fontId="12" fillId="0" borderId="0" xfId="61" applyFont="1" applyFill="1" applyAlignment="1">
      <alignment horizontal="right"/>
      <protection/>
    </xf>
    <xf numFmtId="0" fontId="0" fillId="0" borderId="0" xfId="61" applyFill="1" applyAlignment="1">
      <alignment horizontal="left"/>
      <protection/>
    </xf>
    <xf numFmtId="0" fontId="0" fillId="0" borderId="0" xfId="61" applyFill="1" applyAlignment="1">
      <alignment horizontal="right"/>
      <protection/>
    </xf>
    <xf numFmtId="0" fontId="8" fillId="0" borderId="0" xfId="61" applyFont="1" applyFill="1" applyAlignment="1">
      <alignment horizontal="right"/>
      <protection/>
    </xf>
    <xf numFmtId="3" fontId="0" fillId="0" borderId="0" xfId="0" applyNumberFormat="1" applyFill="1" applyAlignment="1">
      <alignment horizontal="right"/>
    </xf>
    <xf numFmtId="3" fontId="11" fillId="0" borderId="0" xfId="61" applyNumberFormat="1" applyFont="1" applyFill="1" applyAlignment="1">
      <alignment horizontal="right"/>
      <protection/>
    </xf>
    <xf numFmtId="0" fontId="11" fillId="0" borderId="0" xfId="61" applyFont="1" applyFill="1" applyAlignment="1">
      <alignment horizontal="right"/>
      <protection/>
    </xf>
    <xf numFmtId="0" fontId="3" fillId="0" borderId="0" xfId="61" applyFont="1" applyFill="1" applyAlignment="1">
      <alignment horizontal="right"/>
      <protection/>
    </xf>
    <xf numFmtId="0" fontId="8" fillId="0" borderId="11" xfId="61" applyFont="1" applyBorder="1" applyAlignment="1">
      <alignment horizontal="right"/>
      <protection/>
    </xf>
    <xf numFmtId="0" fontId="11" fillId="0" borderId="10" xfId="61" applyFont="1" applyBorder="1" applyAlignment="1">
      <alignment horizontal="left"/>
      <protection/>
    </xf>
    <xf numFmtId="0" fontId="0" fillId="0" borderId="10" xfId="61" applyBorder="1" applyAlignment="1">
      <alignment horizontal="right"/>
      <protection/>
    </xf>
    <xf numFmtId="0" fontId="0" fillId="0" borderId="0" xfId="61" applyFont="1">
      <alignment/>
      <protection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61" applyFont="1" applyAlignment="1">
      <alignment horizontal="left" wrapText="1"/>
      <protection/>
    </xf>
    <xf numFmtId="0" fontId="0" fillId="0" borderId="0" xfId="61" applyFont="1" applyAlignment="1">
      <alignment horizontal="left" wrapText="1"/>
      <protection/>
    </xf>
  </cellXfs>
  <cellStyles count="66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Dåligt" xfId="43"/>
    <cellStyle name="Färg1" xfId="44"/>
    <cellStyle name="Färg2" xfId="45"/>
    <cellStyle name="Färg3" xfId="46"/>
    <cellStyle name="Färg4" xfId="47"/>
    <cellStyle name="Färg5" xfId="48"/>
    <cellStyle name="Färg6" xfId="49"/>
    <cellStyle name="Followed Hyperlink" xfId="50"/>
    <cellStyle name="Förklarande text" xfId="51"/>
    <cellStyle name="Hyperlink" xfId="52"/>
    <cellStyle name="Indata" xfId="53"/>
    <cellStyle name="Kontrollcell" xfId="54"/>
    <cellStyle name="Länkad cell" xfId="55"/>
    <cellStyle name="Neutral" xfId="56"/>
    <cellStyle name="Normal 2" xfId="57"/>
    <cellStyle name="Normal 3" xfId="58"/>
    <cellStyle name="Normal 4" xfId="59"/>
    <cellStyle name="Normal_041019_NP15sep_04_05.xls" xfId="60"/>
    <cellStyle name="Normal_041019_NP15sep_04_05.xls 2" xfId="61"/>
    <cellStyle name="Normal_041019_NP15sep_04_05.xls 3" xfId="62"/>
    <cellStyle name="Normal_041019_NP15sep_04_05.xls 4" xfId="63"/>
    <cellStyle name="Percent" xfId="64"/>
    <cellStyle name="Procent 2" xfId="65"/>
    <cellStyle name="Procent 3" xfId="66"/>
    <cellStyle name="Rubrik" xfId="67"/>
    <cellStyle name="Rubrik 1" xfId="68"/>
    <cellStyle name="Rubrik 2" xfId="69"/>
    <cellStyle name="Rubrik 3" xfId="70"/>
    <cellStyle name="Rubrik 4" xfId="71"/>
    <cellStyle name="Summa" xfId="72"/>
    <cellStyle name="Totalt" xfId="73"/>
    <cellStyle name="Comma" xfId="74"/>
    <cellStyle name="Comma [0]" xfId="75"/>
    <cellStyle name="Utdata" xfId="76"/>
    <cellStyle name="Currency" xfId="77"/>
    <cellStyle name="Currency [0]" xfId="78"/>
    <cellStyle name="Varnings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elinder\Library\Containers\com.apple.mail\Data\Library\Mail%20Downloads\87240C0C-8497-4660-B129-CA0C919CA601\file:\\D:\Ralph.HP-CZC3157J6W\Downloads\Ra&#778;data%20Elevant%20NB(NP)%2015sep2021-1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2021"/>
      <sheetName val="Sa sep21"/>
      <sheetName val="Per skola 2021"/>
      <sheetName val="Fakturaunderlag 2021"/>
      <sheetName val="Publ.2020"/>
      <sheetName val="Sa sep20"/>
      <sheetName val="Per skola 2020"/>
      <sheetName val="Fakturaunderlag"/>
      <sheetName val="Publ.2019"/>
      <sheetName val="Sa sep19"/>
      <sheetName val="Per skola 2019"/>
      <sheetName val="Publ.2018"/>
      <sheetName val="Sa sep18"/>
      <sheetName val="Per skola 2018"/>
      <sheetName val="Publ.2017"/>
      <sheetName val="Sa sep17"/>
      <sheetName val="Per skola 2017"/>
      <sheetName val="Per län sept 2004-2016"/>
      <sheetName val="Publ.2016"/>
      <sheetName val="Sa sep16"/>
      <sheetName val="Per skola 2016"/>
      <sheetName val="Strömma"/>
      <sheetName val="Åk3 inr-år"/>
      <sheetName val="Publ.15"/>
      <sheetName val="Sa sep15"/>
      <sheetName val="Per skola 2015"/>
      <sheetName val="Per skola häst Åk3 sept 2014-12"/>
      <sheetName val="Publ.14"/>
      <sheetName val="Sa sep14"/>
      <sheetName val="Per län sept 2014"/>
      <sheetName val="Per skola sept 2014"/>
      <sheetName val="Publ.13"/>
      <sheetName val="Sa sep13"/>
      <sheetName val="Per län sept 2013"/>
      <sheetName val="Per skola sept 2013"/>
      <sheetName val="Publ.12"/>
      <sheetName val="Sa sep12"/>
      <sheetName val="Per län sept 2012"/>
      <sheetName val="Per skola sept 2012"/>
      <sheetName val="Publ.11"/>
      <sheetName val="Sa sep11"/>
      <sheetName val="Per län sept 2011"/>
      <sheetName val="Per skola sept 2011"/>
      <sheetName val="Publ.10"/>
      <sheetName val="Sa sep10"/>
      <sheetName val="Per län sept 2010"/>
      <sheetName val="Per skola sept 2010"/>
      <sheetName val="Publ.09"/>
      <sheetName val="Sa sep09"/>
      <sheetName val="Per län sept 2009"/>
      <sheetName val="Per skola sept 2009"/>
      <sheetName val="Publ.08"/>
      <sheetName val="Sa sep08"/>
      <sheetName val="Per län sept 2008"/>
      <sheetName val="Per skola sept 2008"/>
      <sheetName val="Publ.07"/>
      <sheetName val="Sa sep07"/>
      <sheetName val="Per län sept 2007"/>
      <sheetName val="Per skola sept 2007"/>
      <sheetName val="Publ.06"/>
      <sheetName val="Sa sep06"/>
      <sheetName val="Per län sept 2006"/>
      <sheetName val="Per skola sept 2006"/>
      <sheetName val="Publ. 05"/>
      <sheetName val="Sa sep05"/>
      <sheetName val="Per län sept 2005"/>
      <sheetName val="Per skola sept 2005"/>
      <sheetName val="Publ 2004-05"/>
      <sheetName val="Sa sep04"/>
      <sheetName val="Per län sept 2004"/>
      <sheetName val="Per skola sept 2004"/>
      <sheetName val="Elevantal 2002-2003"/>
      <sheetName val="Elevdata 2001-2002"/>
      <sheetName val="Elevdata 2000-2001"/>
      <sheetName val="Elevdata 1999-2000"/>
      <sheetName val="Elevdata 1998-1999"/>
      <sheetName val="15-18-åringar 1998-"/>
    </sheetNames>
    <sheetDataSet>
      <sheetData sheetId="2">
        <row r="92">
          <cell r="J92">
            <v>2089</v>
          </cell>
          <cell r="X92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turbruk.se/elevstatisti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90" zoomScaleNormal="90" workbookViewId="0" topLeftCell="A1">
      <selection activeCell="B1" sqref="B1"/>
    </sheetView>
  </sheetViews>
  <sheetFormatPr defaultColWidth="8.8515625" defaultRowHeight="12.75"/>
  <cols>
    <col min="1" max="1" width="2.7109375" style="0" customWidth="1"/>
    <col min="2" max="2" width="7.00390625" style="0" customWidth="1"/>
    <col min="3" max="3" width="8.8515625" style="0" customWidth="1"/>
    <col min="4" max="4" width="9.00390625" style="0" customWidth="1"/>
    <col min="5" max="5" width="10.140625" style="0" customWidth="1"/>
    <col min="6" max="6" width="1.1484375" style="0" customWidth="1"/>
    <col min="7" max="7" width="8.28125" style="0" customWidth="1"/>
    <col min="8" max="8" width="9.00390625" style="0" customWidth="1"/>
    <col min="9" max="9" width="9.28125" style="0" customWidth="1"/>
    <col min="10" max="10" width="8.8515625" style="0" customWidth="1"/>
    <col min="11" max="11" width="1.1484375" style="0" customWidth="1"/>
    <col min="12" max="17" width="8.140625" style="0" customWidth="1"/>
    <col min="18" max="18" width="8.7109375" style="0" customWidth="1"/>
    <col min="19" max="19" width="1.1484375" style="0" customWidth="1"/>
    <col min="20" max="21" width="9.8515625" style="0" customWidth="1"/>
    <col min="22" max="22" width="7.7109375" style="0" customWidth="1"/>
    <col min="23" max="23" width="2.140625" style="0" customWidth="1"/>
  </cols>
  <sheetData>
    <row r="1" spans="2:22" ht="23.25">
      <c r="B1" s="389" t="s">
        <v>198</v>
      </c>
      <c r="C1" s="2"/>
      <c r="D1" s="2"/>
      <c r="E1" s="2"/>
      <c r="F1" s="2"/>
      <c r="G1" s="2"/>
      <c r="H1" s="2"/>
      <c r="I1" s="2"/>
      <c r="J1" s="67"/>
      <c r="K1" s="67"/>
      <c r="L1" s="67"/>
      <c r="V1" s="64"/>
    </row>
    <row r="2" spans="2:22" ht="7.5" customHeight="1">
      <c r="B2" s="63"/>
      <c r="C2" s="5"/>
      <c r="D2" s="5"/>
      <c r="E2" s="5"/>
      <c r="F2" s="5"/>
      <c r="G2" s="5"/>
      <c r="H2" s="5"/>
      <c r="I2" s="5"/>
      <c r="V2" s="64"/>
    </row>
    <row r="3" spans="3:22" s="110" customFormat="1" ht="31.5" customHeight="1">
      <c r="C3" s="406" t="s">
        <v>180</v>
      </c>
      <c r="D3" s="391" t="s">
        <v>176</v>
      </c>
      <c r="F3" s="116"/>
      <c r="H3" s="425" t="s">
        <v>99</v>
      </c>
      <c r="I3" s="425"/>
      <c r="K3" s="116"/>
      <c r="S3" s="116"/>
      <c r="V3" s="109"/>
    </row>
    <row r="4" spans="2:22" s="110" customFormat="1" ht="28.5" customHeight="1">
      <c r="B4" s="114"/>
      <c r="C4" s="3" t="s">
        <v>181</v>
      </c>
      <c r="D4" s="3" t="s">
        <v>194</v>
      </c>
      <c r="E4" s="3" t="s">
        <v>98</v>
      </c>
      <c r="F4" s="119"/>
      <c r="G4" s="3" t="s">
        <v>9</v>
      </c>
      <c r="H4" s="3" t="s">
        <v>96</v>
      </c>
      <c r="I4" s="3" t="s">
        <v>102</v>
      </c>
      <c r="J4" s="3" t="s">
        <v>8</v>
      </c>
      <c r="K4" s="117"/>
      <c r="L4" s="115" t="s">
        <v>3</v>
      </c>
      <c r="M4" s="114"/>
      <c r="N4" s="114"/>
      <c r="O4" s="114"/>
      <c r="P4" s="114"/>
      <c r="Q4" s="114"/>
      <c r="R4" s="114"/>
      <c r="S4" s="120"/>
      <c r="T4" s="114"/>
      <c r="U4" s="114"/>
      <c r="V4" s="109"/>
    </row>
    <row r="5" spans="2:21" s="108" customFormat="1" ht="46.5">
      <c r="B5" s="107"/>
      <c r="C5" s="111" t="s">
        <v>10</v>
      </c>
      <c r="D5" s="111" t="s">
        <v>0</v>
      </c>
      <c r="E5" s="111" t="s">
        <v>97</v>
      </c>
      <c r="F5" s="118"/>
      <c r="G5" s="111" t="s">
        <v>97</v>
      </c>
      <c r="H5" s="111" t="s">
        <v>10</v>
      </c>
      <c r="I5" s="111" t="s">
        <v>10</v>
      </c>
      <c r="J5" s="111" t="s">
        <v>2</v>
      </c>
      <c r="K5" s="118"/>
      <c r="L5" s="390" t="s">
        <v>130</v>
      </c>
      <c r="M5" s="390" t="s">
        <v>101</v>
      </c>
      <c r="N5" s="390" t="s">
        <v>172</v>
      </c>
      <c r="O5" s="390" t="s">
        <v>173</v>
      </c>
      <c r="P5" s="390" t="s">
        <v>174</v>
      </c>
      <c r="Q5" s="390" t="s">
        <v>100</v>
      </c>
      <c r="R5" s="390" t="s">
        <v>175</v>
      </c>
      <c r="S5" s="113"/>
      <c r="T5" s="112" t="s">
        <v>1</v>
      </c>
      <c r="U5" s="112" t="s">
        <v>11</v>
      </c>
    </row>
    <row r="6" spans="2:22" s="315" customFormat="1" ht="18">
      <c r="B6" s="320">
        <f>B7-1</f>
        <v>1999</v>
      </c>
      <c r="C6" s="321" t="s">
        <v>7</v>
      </c>
      <c r="D6" s="320">
        <v>2178</v>
      </c>
      <c r="E6" s="322">
        <f>100*D6/U6</f>
        <v>2.2044534412955468</v>
      </c>
      <c r="F6" s="323"/>
      <c r="G6" s="322">
        <f>100*J6/U6</f>
        <v>2.2965587044534415</v>
      </c>
      <c r="H6" s="324" t="s">
        <v>7</v>
      </c>
      <c r="I6" s="324" t="s">
        <v>7</v>
      </c>
      <c r="J6" s="325">
        <v>2269</v>
      </c>
      <c r="K6" s="326"/>
      <c r="L6" s="325">
        <v>521</v>
      </c>
      <c r="M6" s="325">
        <v>144</v>
      </c>
      <c r="N6" s="325">
        <v>278</v>
      </c>
      <c r="O6" s="325">
        <v>389</v>
      </c>
      <c r="P6" s="325">
        <v>501</v>
      </c>
      <c r="Q6" s="327" t="s">
        <v>63</v>
      </c>
      <c r="R6" s="325">
        <v>224</v>
      </c>
      <c r="S6" s="326"/>
      <c r="T6" s="328">
        <v>6727</v>
      </c>
      <c r="U6" s="329">
        <v>98800</v>
      </c>
      <c r="V6" s="316"/>
    </row>
    <row r="7" spans="2:22" s="315" customFormat="1" ht="18">
      <c r="B7" s="320">
        <f>B8-1</f>
        <v>2000</v>
      </c>
      <c r="C7" s="320">
        <f aca="true" t="shared" si="0" ref="C7:C13">100*((D7/D6)-1)</f>
        <v>13.682277318640956</v>
      </c>
      <c r="D7" s="320">
        <v>2476</v>
      </c>
      <c r="E7" s="322">
        <f aca="true" t="shared" si="1" ref="E7:E20">100*D7/U7</f>
        <v>2.446156885990911</v>
      </c>
      <c r="F7" s="323"/>
      <c r="G7" s="322">
        <f aca="true" t="shared" si="2" ref="G7:G19">100*J7/U7</f>
        <v>2.3799644339063426</v>
      </c>
      <c r="H7" s="364">
        <f aca="true" t="shared" si="3" ref="H7:H19">100*(G7/G6-1)</f>
        <v>3.6317699735331166</v>
      </c>
      <c r="I7" s="363">
        <f aca="true" t="shared" si="4" ref="I7:I19">100*((J7/J6)-1)</f>
        <v>6.170118995152052</v>
      </c>
      <c r="J7" s="331">
        <v>2409</v>
      </c>
      <c r="K7" s="332"/>
      <c r="L7" s="333">
        <v>428</v>
      </c>
      <c r="M7" s="331">
        <v>148</v>
      </c>
      <c r="N7" s="331">
        <v>245</v>
      </c>
      <c r="O7" s="331">
        <v>402</v>
      </c>
      <c r="P7" s="331">
        <v>558</v>
      </c>
      <c r="Q7" s="334" t="s">
        <v>63</v>
      </c>
      <c r="R7" s="331">
        <v>264</v>
      </c>
      <c r="S7" s="332"/>
      <c r="T7" s="335">
        <v>6468</v>
      </c>
      <c r="U7" s="329">
        <v>101220</v>
      </c>
      <c r="V7" s="318"/>
    </row>
    <row r="8" spans="2:22" s="315" customFormat="1" ht="18">
      <c r="B8" s="320">
        <f>B9-1</f>
        <v>2001</v>
      </c>
      <c r="C8" s="320">
        <f t="shared" si="0"/>
        <v>11.752827140549282</v>
      </c>
      <c r="D8" s="320">
        <v>2767</v>
      </c>
      <c r="E8" s="322">
        <f t="shared" si="1"/>
        <v>2.613878969940864</v>
      </c>
      <c r="F8" s="323"/>
      <c r="G8" s="322">
        <f t="shared" si="2"/>
        <v>2.376768879064407</v>
      </c>
      <c r="H8" s="364">
        <f t="shared" si="3"/>
        <v>-0.1342690166462157</v>
      </c>
      <c r="I8" s="363">
        <f t="shared" si="4"/>
        <v>4.441677044416781</v>
      </c>
      <c r="J8" s="331">
        <v>2516</v>
      </c>
      <c r="K8" s="332"/>
      <c r="L8" s="333">
        <v>446</v>
      </c>
      <c r="M8" s="331">
        <v>138</v>
      </c>
      <c r="N8" s="331">
        <v>212</v>
      </c>
      <c r="O8" s="331">
        <v>513</v>
      </c>
      <c r="P8" s="331">
        <v>559</v>
      </c>
      <c r="Q8" s="334" t="s">
        <v>63</v>
      </c>
      <c r="R8" s="331">
        <v>297</v>
      </c>
      <c r="S8" s="332"/>
      <c r="T8" s="335">
        <v>6354</v>
      </c>
      <c r="U8" s="329">
        <v>105858</v>
      </c>
      <c r="V8" s="318"/>
    </row>
    <row r="9" spans="2:22" s="315" customFormat="1" ht="18">
      <c r="B9" s="320">
        <f>B10-1</f>
        <v>2002</v>
      </c>
      <c r="C9" s="320">
        <f t="shared" si="0"/>
        <v>30.14094687387061</v>
      </c>
      <c r="D9" s="320">
        <v>3601</v>
      </c>
      <c r="E9" s="322">
        <f t="shared" si="1"/>
        <v>3.289125152993186</v>
      </c>
      <c r="F9" s="323"/>
      <c r="G9" s="322">
        <f t="shared" si="2"/>
        <v>2.457938291225955</v>
      </c>
      <c r="H9" s="364">
        <f t="shared" si="3"/>
        <v>3.415115911207134</v>
      </c>
      <c r="I9" s="363">
        <f t="shared" si="4"/>
        <v>6.955484896661357</v>
      </c>
      <c r="J9" s="331">
        <v>2691</v>
      </c>
      <c r="K9" s="332"/>
      <c r="L9" s="325">
        <v>399</v>
      </c>
      <c r="M9" s="331">
        <v>126</v>
      </c>
      <c r="N9" s="331">
        <v>254</v>
      </c>
      <c r="O9" s="331">
        <v>571</v>
      </c>
      <c r="P9" s="331">
        <v>593</v>
      </c>
      <c r="Q9" s="334" t="s">
        <v>63</v>
      </c>
      <c r="R9" s="331">
        <v>314</v>
      </c>
      <c r="S9" s="332"/>
      <c r="T9" s="335">
        <v>6478</v>
      </c>
      <c r="U9" s="335">
        <v>109482</v>
      </c>
      <c r="V9" s="318"/>
    </row>
    <row r="10" spans="2:22" s="315" customFormat="1" ht="18">
      <c r="B10" s="320">
        <f>B11-1</f>
        <v>2003</v>
      </c>
      <c r="C10" s="320">
        <f t="shared" si="0"/>
        <v>5.081921688419877</v>
      </c>
      <c r="D10" s="320">
        <v>3784</v>
      </c>
      <c r="E10" s="322">
        <f t="shared" si="1"/>
        <v>3.3762803811699205</v>
      </c>
      <c r="F10" s="323"/>
      <c r="G10" s="322">
        <f t="shared" si="2"/>
        <v>2.877511688497091</v>
      </c>
      <c r="H10" s="364">
        <f t="shared" si="3"/>
        <v>17.070135518408968</v>
      </c>
      <c r="I10" s="363">
        <f t="shared" si="4"/>
        <v>19.843924191750272</v>
      </c>
      <c r="J10" s="331">
        <v>3225</v>
      </c>
      <c r="K10" s="332"/>
      <c r="L10" s="336">
        <v>478</v>
      </c>
      <c r="M10" s="324">
        <v>168</v>
      </c>
      <c r="N10" s="324">
        <v>287</v>
      </c>
      <c r="O10" s="324">
        <v>721</v>
      </c>
      <c r="P10" s="324">
        <v>717</v>
      </c>
      <c r="Q10" s="334" t="s">
        <v>63</v>
      </c>
      <c r="R10" s="324">
        <v>344</v>
      </c>
      <c r="S10" s="337"/>
      <c r="T10" s="335">
        <v>6428</v>
      </c>
      <c r="U10" s="338">
        <v>112076</v>
      </c>
      <c r="V10" s="318"/>
    </row>
    <row r="11" spans="2:22" s="315" customFormat="1" ht="18">
      <c r="B11" s="320">
        <v>2004</v>
      </c>
      <c r="C11" s="320">
        <f t="shared" si="0"/>
        <v>14.640591966173355</v>
      </c>
      <c r="D11" s="320">
        <v>4338</v>
      </c>
      <c r="E11" s="322">
        <f t="shared" si="1"/>
        <v>3.633744063125623</v>
      </c>
      <c r="F11" s="323"/>
      <c r="G11" s="322">
        <f t="shared" si="2"/>
        <v>3.0138799306422297</v>
      </c>
      <c r="H11" s="364">
        <f t="shared" si="3"/>
        <v>4.739102978808862</v>
      </c>
      <c r="I11" s="363">
        <f t="shared" si="4"/>
        <v>11.565891472868216</v>
      </c>
      <c r="J11" s="331">
        <v>3598</v>
      </c>
      <c r="K11" s="332"/>
      <c r="L11" s="325">
        <v>497</v>
      </c>
      <c r="M11" s="331">
        <v>166</v>
      </c>
      <c r="N11" s="331">
        <v>331</v>
      </c>
      <c r="O11" s="331">
        <v>786</v>
      </c>
      <c r="P11" s="331">
        <v>797</v>
      </c>
      <c r="Q11" s="334" t="s">
        <v>63</v>
      </c>
      <c r="R11" s="331">
        <v>430</v>
      </c>
      <c r="S11" s="332"/>
      <c r="T11" s="335">
        <v>9430</v>
      </c>
      <c r="U11" s="335">
        <v>119381</v>
      </c>
      <c r="V11" s="318"/>
    </row>
    <row r="12" spans="2:22" s="315" customFormat="1" ht="18">
      <c r="B12" s="320">
        <v>2005</v>
      </c>
      <c r="C12" s="320">
        <f t="shared" si="0"/>
        <v>0.06915629322268302</v>
      </c>
      <c r="D12" s="320">
        <v>4341</v>
      </c>
      <c r="E12" s="322">
        <f t="shared" si="1"/>
        <v>3.5350738611378034</v>
      </c>
      <c r="F12" s="323"/>
      <c r="G12" s="322">
        <f t="shared" si="2"/>
        <v>3.00493493379371</v>
      </c>
      <c r="H12" s="364">
        <f t="shared" si="3"/>
        <v>-0.29679340432827717</v>
      </c>
      <c r="I12" s="363">
        <f t="shared" si="4"/>
        <v>2.55697609783212</v>
      </c>
      <c r="J12" s="325">
        <v>3690</v>
      </c>
      <c r="K12" s="326"/>
      <c r="L12" s="325">
        <v>548</v>
      </c>
      <c r="M12" s="325">
        <v>154</v>
      </c>
      <c r="N12" s="325">
        <v>391</v>
      </c>
      <c r="O12" s="325">
        <v>910</v>
      </c>
      <c r="P12" s="325">
        <v>845</v>
      </c>
      <c r="Q12" s="327" t="s">
        <v>63</v>
      </c>
      <c r="R12" s="325">
        <v>418</v>
      </c>
      <c r="S12" s="326"/>
      <c r="T12" s="328">
        <v>9834</v>
      </c>
      <c r="U12" s="329">
        <v>122798</v>
      </c>
      <c r="V12" s="318"/>
    </row>
    <row r="13" spans="2:22" s="315" customFormat="1" ht="18">
      <c r="B13" s="320">
        <v>2006</v>
      </c>
      <c r="C13" s="320">
        <f t="shared" si="0"/>
        <v>4.238654687859933</v>
      </c>
      <c r="D13" s="320">
        <v>4525</v>
      </c>
      <c r="E13" s="322">
        <f t="shared" si="1"/>
        <v>3.4779601091426158</v>
      </c>
      <c r="F13" s="323"/>
      <c r="G13" s="322">
        <f t="shared" si="2"/>
        <v>2.830021905384113</v>
      </c>
      <c r="H13" s="364">
        <f t="shared" si="3"/>
        <v>-5.820859095566854</v>
      </c>
      <c r="I13" s="363">
        <f t="shared" si="4"/>
        <v>-0.21680216802167918</v>
      </c>
      <c r="J13" s="325">
        <v>3682</v>
      </c>
      <c r="K13" s="326"/>
      <c r="L13" s="325">
        <v>525</v>
      </c>
      <c r="M13" s="325">
        <v>168</v>
      </c>
      <c r="N13" s="325">
        <v>375</v>
      </c>
      <c r="O13" s="325">
        <v>979</v>
      </c>
      <c r="P13" s="325">
        <v>845</v>
      </c>
      <c r="Q13" s="327" t="s">
        <v>63</v>
      </c>
      <c r="R13" s="325">
        <v>376</v>
      </c>
      <c r="S13" s="326"/>
      <c r="T13" s="328">
        <v>10024</v>
      </c>
      <c r="U13" s="339">
        <v>130105</v>
      </c>
      <c r="V13" s="318"/>
    </row>
    <row r="14" spans="2:22" s="315" customFormat="1" ht="18">
      <c r="B14" s="320">
        <v>2007</v>
      </c>
      <c r="C14" s="320">
        <f aca="true" t="shared" si="5" ref="C14:C20">100*((D14/D13)-1)</f>
        <v>-9.370165745856351</v>
      </c>
      <c r="D14" s="320">
        <v>4101</v>
      </c>
      <c r="E14" s="322">
        <f t="shared" si="1"/>
        <v>3.1679940672532463</v>
      </c>
      <c r="F14" s="323"/>
      <c r="G14" s="322">
        <f t="shared" si="2"/>
        <v>2.7632077002108906</v>
      </c>
      <c r="H14" s="364">
        <f t="shared" si="3"/>
        <v>-2.360907703438919</v>
      </c>
      <c r="I14" s="363">
        <f t="shared" si="4"/>
        <v>-2.851711026615966</v>
      </c>
      <c r="J14" s="325">
        <v>3577</v>
      </c>
      <c r="K14" s="326"/>
      <c r="L14" s="325">
        <v>508</v>
      </c>
      <c r="M14" s="325">
        <v>175</v>
      </c>
      <c r="N14" s="325">
        <v>329</v>
      </c>
      <c r="O14" s="325">
        <v>968</v>
      </c>
      <c r="P14" s="325">
        <v>857</v>
      </c>
      <c r="Q14" s="325">
        <v>225</v>
      </c>
      <c r="R14" s="325">
        <v>257</v>
      </c>
      <c r="S14" s="326"/>
      <c r="T14" s="328">
        <v>10059</v>
      </c>
      <c r="U14" s="339">
        <v>129451</v>
      </c>
      <c r="V14" s="318"/>
    </row>
    <row r="15" spans="2:22" s="316" customFormat="1" ht="18">
      <c r="B15" s="320">
        <v>2008</v>
      </c>
      <c r="C15" s="320">
        <f t="shared" si="5"/>
        <v>-1.560594976834917</v>
      </c>
      <c r="D15" s="320">
        <v>4037</v>
      </c>
      <c r="E15" s="322">
        <f t="shared" si="1"/>
        <v>3.1662745098039218</v>
      </c>
      <c r="F15" s="323"/>
      <c r="G15" s="322">
        <f t="shared" si="2"/>
        <v>2.7490196078431373</v>
      </c>
      <c r="H15" s="364">
        <f t="shared" si="3"/>
        <v>-0.5134645639077506</v>
      </c>
      <c r="I15" s="363">
        <f t="shared" si="4"/>
        <v>-2.012859938495948</v>
      </c>
      <c r="J15" s="325">
        <v>3505</v>
      </c>
      <c r="K15" s="326"/>
      <c r="L15" s="324">
        <v>528</v>
      </c>
      <c r="M15" s="324">
        <v>135</v>
      </c>
      <c r="N15" s="340">
        <v>341</v>
      </c>
      <c r="O15" s="324">
        <v>947</v>
      </c>
      <c r="P15" s="324">
        <v>797</v>
      </c>
      <c r="Q15" s="324">
        <v>259</v>
      </c>
      <c r="R15" s="324">
        <v>179</v>
      </c>
      <c r="S15" s="337"/>
      <c r="T15" s="341">
        <v>9867</v>
      </c>
      <c r="U15" s="328">
        <v>127500</v>
      </c>
      <c r="V15" s="318"/>
    </row>
    <row r="16" spans="2:22" s="315" customFormat="1" ht="18">
      <c r="B16" s="320">
        <v>2009</v>
      </c>
      <c r="C16" s="320">
        <f t="shared" si="5"/>
        <v>-1.4119395590785233</v>
      </c>
      <c r="D16" s="320">
        <v>3980</v>
      </c>
      <c r="E16" s="322">
        <f t="shared" si="1"/>
        <v>3.2521919610390673</v>
      </c>
      <c r="F16" s="323"/>
      <c r="G16" s="322">
        <f t="shared" si="2"/>
        <v>2.7758030381029424</v>
      </c>
      <c r="H16" s="364">
        <f t="shared" si="3"/>
        <v>0.9742902590941904</v>
      </c>
      <c r="I16" s="363">
        <f t="shared" si="4"/>
        <v>-3.0813124108416523</v>
      </c>
      <c r="J16" s="342">
        <v>3397</v>
      </c>
      <c r="K16" s="343"/>
      <c r="L16" s="342">
        <v>558</v>
      </c>
      <c r="M16" s="342">
        <v>123</v>
      </c>
      <c r="N16" s="342">
        <v>370</v>
      </c>
      <c r="O16" s="336">
        <v>1009</v>
      </c>
      <c r="P16" s="342">
        <v>677</v>
      </c>
      <c r="Q16" s="336">
        <v>214</v>
      </c>
      <c r="R16" s="336">
        <v>201</v>
      </c>
      <c r="S16" s="344"/>
      <c r="T16" s="341">
        <v>9654</v>
      </c>
      <c r="U16" s="328">
        <v>122379</v>
      </c>
      <c r="V16" s="318"/>
    </row>
    <row r="17" spans="2:22" s="317" customFormat="1" ht="18">
      <c r="B17" s="330">
        <v>2010</v>
      </c>
      <c r="C17" s="330">
        <f t="shared" si="5"/>
        <v>-5.025125628140703</v>
      </c>
      <c r="D17" s="330">
        <v>3780</v>
      </c>
      <c r="E17" s="322">
        <f t="shared" si="1"/>
        <v>3.197266252770118</v>
      </c>
      <c r="F17" s="323"/>
      <c r="G17" s="322">
        <f t="shared" si="2"/>
        <v>3.0297904014345405</v>
      </c>
      <c r="H17" s="364">
        <f t="shared" si="3"/>
        <v>9.150049907906288</v>
      </c>
      <c r="I17" s="364">
        <f t="shared" si="4"/>
        <v>5.445981748601714</v>
      </c>
      <c r="J17" s="345">
        <v>3582</v>
      </c>
      <c r="K17" s="343"/>
      <c r="L17" s="346">
        <v>556</v>
      </c>
      <c r="M17" s="346">
        <v>99</v>
      </c>
      <c r="N17" s="345">
        <v>316</v>
      </c>
      <c r="O17" s="346">
        <v>965</v>
      </c>
      <c r="P17" s="346">
        <v>795</v>
      </c>
      <c r="Q17" s="346">
        <v>293</v>
      </c>
      <c r="R17" s="346">
        <v>182</v>
      </c>
      <c r="S17" s="344"/>
      <c r="T17" s="347">
        <v>10003</v>
      </c>
      <c r="U17" s="339">
        <v>118226</v>
      </c>
      <c r="V17" s="319"/>
    </row>
    <row r="18" spans="2:22" s="317" customFormat="1" ht="18">
      <c r="B18" s="330">
        <v>2011</v>
      </c>
      <c r="C18" s="330">
        <f t="shared" si="5"/>
        <v>-20.55555555555556</v>
      </c>
      <c r="D18" s="333">
        <v>3003</v>
      </c>
      <c r="E18" s="322">
        <f t="shared" si="1"/>
        <v>2.72821425975725</v>
      </c>
      <c r="F18" s="323"/>
      <c r="G18" s="322">
        <f t="shared" si="2"/>
        <v>2.713678319645323</v>
      </c>
      <c r="H18" s="364">
        <f t="shared" si="3"/>
        <v>-10.433463702292588</v>
      </c>
      <c r="I18" s="364">
        <f t="shared" si="4"/>
        <v>-16.610831937465097</v>
      </c>
      <c r="J18" s="346">
        <v>2987</v>
      </c>
      <c r="K18" s="344"/>
      <c r="L18" s="345">
        <v>504</v>
      </c>
      <c r="M18" s="346">
        <v>89</v>
      </c>
      <c r="N18" s="345">
        <v>323</v>
      </c>
      <c r="O18" s="346">
        <v>1024</v>
      </c>
      <c r="P18" s="346">
        <v>782</v>
      </c>
      <c r="Q18" s="346">
        <v>274</v>
      </c>
      <c r="R18" s="346">
        <v>216</v>
      </c>
      <c r="S18" s="344"/>
      <c r="T18" s="347">
        <v>9274</v>
      </c>
      <c r="U18" s="339">
        <v>110072</v>
      </c>
      <c r="V18" s="319"/>
    </row>
    <row r="19" spans="2:22" s="317" customFormat="1" ht="18">
      <c r="B19" s="330">
        <v>2012</v>
      </c>
      <c r="C19" s="330">
        <f t="shared" si="5"/>
        <v>-7.659007659007655</v>
      </c>
      <c r="D19" s="333">
        <v>2773</v>
      </c>
      <c r="E19" s="348">
        <f t="shared" si="1"/>
        <v>2.691893256190966</v>
      </c>
      <c r="F19" s="349"/>
      <c r="G19" s="348">
        <f t="shared" si="2"/>
        <v>2.663741469523264</v>
      </c>
      <c r="H19" s="364">
        <f t="shared" si="3"/>
        <v>-1.840190480962589</v>
      </c>
      <c r="I19" s="364">
        <f t="shared" si="4"/>
        <v>-8.135252761968525</v>
      </c>
      <c r="J19" s="345">
        <v>2744</v>
      </c>
      <c r="K19" s="343"/>
      <c r="L19" s="345">
        <v>507</v>
      </c>
      <c r="M19" s="345">
        <v>77</v>
      </c>
      <c r="N19" s="345">
        <v>305</v>
      </c>
      <c r="O19" s="346">
        <v>916</v>
      </c>
      <c r="P19" s="345">
        <v>579</v>
      </c>
      <c r="Q19" s="346">
        <v>190</v>
      </c>
      <c r="R19" s="346">
        <v>134</v>
      </c>
      <c r="S19" s="344"/>
      <c r="T19" s="347">
        <v>8573</v>
      </c>
      <c r="U19" s="339">
        <v>103013</v>
      </c>
      <c r="V19" s="319"/>
    </row>
    <row r="20" spans="2:22" s="317" customFormat="1" ht="18">
      <c r="B20" s="330">
        <v>2013</v>
      </c>
      <c r="C20" s="330">
        <f t="shared" si="5"/>
        <v>-3.858636855391273</v>
      </c>
      <c r="D20" s="333">
        <v>2666</v>
      </c>
      <c r="E20" s="348">
        <f t="shared" si="1"/>
        <v>2.693337374349649</v>
      </c>
      <c r="F20" s="349"/>
      <c r="G20" s="348">
        <f aca="true" t="shared" si="6" ref="G20:G27">100*J20/U20</f>
        <v>2.6559579734303176</v>
      </c>
      <c r="H20" s="364">
        <f aca="true" t="shared" si="7" ref="H20:H25">100*(G20/G19-1)</f>
        <v>-0.2922016337546296</v>
      </c>
      <c r="I20" s="364">
        <f aca="true" t="shared" si="8" ref="I20:I25">100*((J20/J19)-1)</f>
        <v>-4.190962099125361</v>
      </c>
      <c r="J20" s="345">
        <v>2629</v>
      </c>
      <c r="K20" s="343"/>
      <c r="L20" s="345">
        <v>432</v>
      </c>
      <c r="M20" s="345">
        <v>52</v>
      </c>
      <c r="N20" s="345">
        <v>312</v>
      </c>
      <c r="O20" s="346">
        <v>859</v>
      </c>
      <c r="P20" s="345">
        <v>504</v>
      </c>
      <c r="Q20" s="346">
        <v>159</v>
      </c>
      <c r="R20" s="346">
        <v>65</v>
      </c>
      <c r="S20" s="344"/>
      <c r="T20" s="347">
        <v>7607</v>
      </c>
      <c r="U20" s="339">
        <v>98985</v>
      </c>
      <c r="V20" s="319"/>
    </row>
    <row r="21" spans="2:22" s="317" customFormat="1" ht="18">
      <c r="B21" s="330">
        <v>2014</v>
      </c>
      <c r="C21" s="330">
        <f aca="true" t="shared" si="9" ref="C21:C27">100*((D21/D20)-1)</f>
        <v>-9.939984996249063</v>
      </c>
      <c r="D21" s="333">
        <v>2401</v>
      </c>
      <c r="E21" s="348">
        <f aca="true" t="shared" si="10" ref="E21:E27">100*D21/U21</f>
        <v>2.4207045349142016</v>
      </c>
      <c r="F21" s="349"/>
      <c r="G21" s="348">
        <f t="shared" si="6"/>
        <v>2.348113645070877</v>
      </c>
      <c r="H21" s="364">
        <f t="shared" si="7"/>
        <v>-11.590707813868107</v>
      </c>
      <c r="I21" s="364">
        <f t="shared" si="8"/>
        <v>-11.411182959300115</v>
      </c>
      <c r="J21" s="345">
        <v>2329</v>
      </c>
      <c r="K21" s="343"/>
      <c r="L21" s="345">
        <v>426</v>
      </c>
      <c r="M21" s="345">
        <v>48</v>
      </c>
      <c r="N21" s="345">
        <v>286</v>
      </c>
      <c r="O21" s="346">
        <f>'Elever NB 2014-15'!B24+'Elever NB 2014-15'!B25+'Elever NB 2014-15'!B26</f>
        <v>787</v>
      </c>
      <c r="P21" s="345">
        <v>439</v>
      </c>
      <c r="Q21" s="346">
        <f>'Elever NB 2014-15'!B28+'Elever NB 2014-15'!B29+'Elever NB 2014-15'!B30</f>
        <v>162</v>
      </c>
      <c r="R21" s="346">
        <v>40</v>
      </c>
      <c r="S21" s="344"/>
      <c r="T21" s="347">
        <v>6739</v>
      </c>
      <c r="U21" s="339">
        <v>99186</v>
      </c>
      <c r="V21" s="319"/>
    </row>
    <row r="22" spans="2:22" s="317" customFormat="1" ht="18">
      <c r="B22" s="330">
        <v>2015</v>
      </c>
      <c r="C22" s="330">
        <f t="shared" si="9"/>
        <v>0.5830903790087438</v>
      </c>
      <c r="D22" s="333">
        <v>2415</v>
      </c>
      <c r="E22" s="348">
        <f t="shared" si="10"/>
        <v>2.433837905387701</v>
      </c>
      <c r="F22" s="349"/>
      <c r="G22" s="348">
        <f t="shared" si="6"/>
        <v>2.30584725777518</v>
      </c>
      <c r="H22" s="364">
        <f t="shared" si="7"/>
        <v>-1.8000145514431076</v>
      </c>
      <c r="I22" s="364">
        <f t="shared" si="8"/>
        <v>-1.760412194074712</v>
      </c>
      <c r="J22" s="345">
        <v>2288</v>
      </c>
      <c r="K22" s="343"/>
      <c r="L22" s="345">
        <v>411</v>
      </c>
      <c r="M22" s="345">
        <v>34</v>
      </c>
      <c r="N22" s="345">
        <v>247</v>
      </c>
      <c r="O22" s="346">
        <f>'Elever NB 2015-16'!B24+'Elever NB 2015-16'!B25+'Elever NB 2015-16'!B26</f>
        <v>809</v>
      </c>
      <c r="P22" s="345">
        <v>405</v>
      </c>
      <c r="Q22" s="346">
        <f>'Elever NB 2015-16'!B28+'Elever NB 2015-16'!B29+'Elever NB 2015-16'!B30</f>
        <v>186</v>
      </c>
      <c r="R22" s="346">
        <v>8</v>
      </c>
      <c r="S22" s="344"/>
      <c r="T22" s="347">
        <v>6486</v>
      </c>
      <c r="U22" s="339">
        <v>99226</v>
      </c>
      <c r="V22" s="319"/>
    </row>
    <row r="23" spans="2:22" s="317" customFormat="1" ht="18">
      <c r="B23" s="330">
        <v>2016</v>
      </c>
      <c r="C23" s="330">
        <f t="shared" si="9"/>
        <v>-0.5383022774327118</v>
      </c>
      <c r="D23" s="333">
        <v>2402</v>
      </c>
      <c r="E23" s="348">
        <f t="shared" si="10"/>
        <v>2.3282413151364763</v>
      </c>
      <c r="F23" s="349"/>
      <c r="G23" s="348">
        <f t="shared" si="6"/>
        <v>2.225496277915633</v>
      </c>
      <c r="H23" s="364">
        <f t="shared" si="7"/>
        <v>-3.4846618564437937</v>
      </c>
      <c r="I23" s="364">
        <f t="shared" si="8"/>
        <v>0.34965034965035446</v>
      </c>
      <c r="J23" s="345">
        <f>'Elever NB 2016-17'!B8</f>
        <v>2296</v>
      </c>
      <c r="K23" s="343"/>
      <c r="L23" s="345">
        <f>'Elever NB 2016-17'!B21</f>
        <v>419</v>
      </c>
      <c r="M23" s="345">
        <f>'Elever NB 2016-17'!B23</f>
        <v>48</v>
      </c>
      <c r="N23" s="345">
        <f>'Elever NB 2016-17'!B22</f>
        <v>268</v>
      </c>
      <c r="O23" s="346">
        <f>'Elever NB 2016-17'!B24+'Elever NB 2016-17'!B25+'Elever NB 2016-17'!B26</f>
        <v>802</v>
      </c>
      <c r="P23" s="345">
        <f>'Elever NB 2016-17'!B27</f>
        <v>363</v>
      </c>
      <c r="Q23" s="346">
        <f>'Elever NB 2016-17'!B28+'Elever NB 2016-17'!B29+'Elever NB 2016-17'!B30</f>
        <v>162</v>
      </c>
      <c r="R23" s="346">
        <f>'Elever NB 2016-17'!B31</f>
        <v>14</v>
      </c>
      <c r="S23" s="344"/>
      <c r="T23" s="347">
        <f>'Elever NB 2016-17'!B53</f>
        <v>6356</v>
      </c>
      <c r="U23" s="339">
        <v>103168</v>
      </c>
      <c r="V23" s="319"/>
    </row>
    <row r="24" spans="2:22" s="317" customFormat="1" ht="18">
      <c r="B24" s="330">
        <v>2017</v>
      </c>
      <c r="C24" s="330">
        <f t="shared" si="9"/>
        <v>4.038301415487089</v>
      </c>
      <c r="D24" s="333">
        <v>2499</v>
      </c>
      <c r="E24" s="348">
        <f t="shared" si="10"/>
        <v>2.382450520535408</v>
      </c>
      <c r="F24" s="349"/>
      <c r="G24" s="348">
        <f t="shared" si="6"/>
        <v>2.306181596308584</v>
      </c>
      <c r="H24" s="364">
        <f t="shared" si="7"/>
        <v>3.6254977909250696</v>
      </c>
      <c r="I24" s="364">
        <f t="shared" si="8"/>
        <v>5.35714285714286</v>
      </c>
      <c r="J24" s="345">
        <v>2419</v>
      </c>
      <c r="K24" s="343"/>
      <c r="L24" s="345">
        <v>344</v>
      </c>
      <c r="M24" s="345">
        <v>56</v>
      </c>
      <c r="N24" s="345">
        <v>255</v>
      </c>
      <c r="O24" s="346">
        <v>817</v>
      </c>
      <c r="P24" s="345">
        <v>340</v>
      </c>
      <c r="Q24" s="346">
        <v>170</v>
      </c>
      <c r="R24" s="346">
        <v>69</v>
      </c>
      <c r="S24" s="344"/>
      <c r="T24" s="347">
        <v>6519</v>
      </c>
      <c r="U24" s="339">
        <v>104892</v>
      </c>
      <c r="V24" s="319"/>
    </row>
    <row r="25" spans="2:22" s="317" customFormat="1" ht="18">
      <c r="B25" s="330">
        <v>2018</v>
      </c>
      <c r="C25" s="330">
        <f t="shared" si="9"/>
        <v>31.932773109243694</v>
      </c>
      <c r="D25" s="333">
        <v>3297</v>
      </c>
      <c r="E25" s="348">
        <f t="shared" si="10"/>
        <v>2.9817136035596072</v>
      </c>
      <c r="F25" s="349"/>
      <c r="G25" s="348">
        <f t="shared" si="6"/>
        <v>2.8831370846672817</v>
      </c>
      <c r="H25" s="364">
        <f t="shared" si="7"/>
        <v>25.01778217648638</v>
      </c>
      <c r="I25" s="364">
        <f t="shared" si="8"/>
        <v>31.78999586606035</v>
      </c>
      <c r="J25" s="345">
        <f>'Elever NB 2018-19'!B8</f>
        <v>3188</v>
      </c>
      <c r="K25" s="343"/>
      <c r="L25" s="345">
        <f>'Elever NB 2018-19'!B21</f>
        <v>439</v>
      </c>
      <c r="M25" s="345">
        <f>'Elever NB 2018-19'!B23</f>
        <v>71</v>
      </c>
      <c r="N25" s="345">
        <f>'Elever NB 2018-19'!B22</f>
        <v>253</v>
      </c>
      <c r="O25" s="346">
        <f>'Elever NB 2018-19'!B24+'Elever NB 2018-19'!B25+'Elever NB 2018-19'!B26</f>
        <v>1105</v>
      </c>
      <c r="P25" s="345">
        <f>'Elever NB 2018-19'!B27</f>
        <v>511</v>
      </c>
      <c r="Q25" s="346">
        <f>'Elever NB 2018-19'!B28+'Elever NB 2018-19'!B29+'Elever NB 2018-19'!B30</f>
        <v>327</v>
      </c>
      <c r="R25" s="346">
        <f>'Elever NB 2018-19'!B31</f>
        <v>55</v>
      </c>
      <c r="S25" s="344"/>
      <c r="T25" s="347">
        <f>'Elever NB 2018-19'!B53</f>
        <v>8501</v>
      </c>
      <c r="U25" s="339">
        <v>110574</v>
      </c>
      <c r="V25" s="319"/>
    </row>
    <row r="26" spans="2:22" s="317" customFormat="1" ht="18">
      <c r="B26" s="330">
        <v>2019</v>
      </c>
      <c r="C26" s="330">
        <f t="shared" si="9"/>
        <v>3.579011222323314</v>
      </c>
      <c r="D26" s="333">
        <v>3415</v>
      </c>
      <c r="E26" s="348">
        <f t="shared" si="10"/>
        <v>2.9857401400631245</v>
      </c>
      <c r="F26" s="349"/>
      <c r="G26" s="348">
        <f t="shared" si="6"/>
        <v>2.789896570114621</v>
      </c>
      <c r="H26" s="364">
        <f>100*(G26/G25-1)</f>
        <v>-3.2339951869968298</v>
      </c>
      <c r="I26" s="364">
        <f>100*((J26/J25)-1)</f>
        <v>0.09410288582183401</v>
      </c>
      <c r="J26" s="345">
        <f>'Elever NB 2019-20'!B7</f>
        <v>3191</v>
      </c>
      <c r="K26" s="343"/>
      <c r="L26" s="345">
        <f>'Elever NB 2019-20'!B20</f>
        <v>466</v>
      </c>
      <c r="M26" s="345">
        <f>'Elever NB 2019-20'!B12</f>
        <v>58</v>
      </c>
      <c r="N26" s="345">
        <f>'Elever NB 2019-20'!B21</f>
        <v>292</v>
      </c>
      <c r="O26" s="346">
        <f>'Elever NB 2019-20'!B23+'Elever NB 2019-20'!B24+'Elever NB 2019-20'!B25</f>
        <v>1173</v>
      </c>
      <c r="P26" s="345">
        <f>'Elever NB 2019-20'!B26</f>
        <v>574</v>
      </c>
      <c r="Q26" s="346">
        <f>'Elever NB 2019-20'!B27+'Elever NB 2019-20'!B28+'Elever NB 2019-20'!B29</f>
        <v>348</v>
      </c>
      <c r="R26" s="346">
        <f>'Elever NB 2019-20'!B30</f>
        <v>17</v>
      </c>
      <c r="S26" s="344"/>
      <c r="T26" s="347">
        <f>'Elever NB 2019-20'!B52</f>
        <v>8723</v>
      </c>
      <c r="U26" s="350">
        <v>114377</v>
      </c>
      <c r="V26" s="319"/>
    </row>
    <row r="27" spans="2:22" s="317" customFormat="1" ht="18">
      <c r="B27" s="330">
        <v>2020</v>
      </c>
      <c r="C27" s="330">
        <f t="shared" si="9"/>
        <v>3.689604685212289</v>
      </c>
      <c r="D27" s="333">
        <v>3541</v>
      </c>
      <c r="E27" s="348">
        <f t="shared" si="10"/>
        <v>3.027944999315912</v>
      </c>
      <c r="F27" s="349"/>
      <c r="G27" s="348">
        <f t="shared" si="6"/>
        <v>2.8355452182241074</v>
      </c>
      <c r="H27" s="364">
        <f>100*(G27/G26-1)</f>
        <v>1.636212919090796</v>
      </c>
      <c r="I27" s="364">
        <f>100*((J27/J26)-1)</f>
        <v>3.9172673143215375</v>
      </c>
      <c r="J27" s="345">
        <f>'Elever NB 2020-21'!B7</f>
        <v>3316</v>
      </c>
      <c r="K27" s="343"/>
      <c r="L27" s="345">
        <f>'Elever NB 2020-21'!B20</f>
        <v>464</v>
      </c>
      <c r="M27" s="345">
        <f>'Elever NB 2020-21'!B22</f>
        <v>58</v>
      </c>
      <c r="N27" s="345">
        <f>'Elever NB 2020-21'!B21</f>
        <v>302</v>
      </c>
      <c r="O27" s="346">
        <f>'Elever NB 2020-21'!B23+'Elever NB 2020-21'!B24+'Elever NB 2020-21'!B25</f>
        <v>1150</v>
      </c>
      <c r="P27" s="345">
        <f>'Elever NB 2020-21'!B26</f>
        <v>603</v>
      </c>
      <c r="Q27" s="346">
        <f>'Elever NB 2020-21'!B27+'Elever NB 2020-21'!B28+'Elever NB 2020-21'!B29</f>
        <v>346</v>
      </c>
      <c r="R27" s="346">
        <f>'Elever NB 2020-21'!B30</f>
        <v>38</v>
      </c>
      <c r="S27" s="344"/>
      <c r="T27" s="347">
        <f>'Elever NB 2020-21'!B52</f>
        <v>9128</v>
      </c>
      <c r="U27" s="350">
        <v>116944</v>
      </c>
      <c r="V27" s="319"/>
    </row>
    <row r="28" spans="2:22" s="317" customFormat="1" ht="18">
      <c r="B28" s="330">
        <v>2021</v>
      </c>
      <c r="C28" s="330">
        <f>100*((D28/D27)-1)</f>
        <v>9.827732279017232</v>
      </c>
      <c r="D28" s="333">
        <v>3889</v>
      </c>
      <c r="E28" s="348">
        <f>100*D28/U28</f>
        <v>3.2980545803015655</v>
      </c>
      <c r="F28" s="349"/>
      <c r="G28" s="348">
        <f>100*J28/U28</f>
        <v>2.9045607964856934</v>
      </c>
      <c r="H28" s="364">
        <f>100*(G28/G27-1)</f>
        <v>2.4339438432517735</v>
      </c>
      <c r="I28" s="364">
        <f>100*((J28/J27)-1)</f>
        <v>3.28709288299156</v>
      </c>
      <c r="J28" s="407">
        <f>'Elever NB 2021-22'!H9</f>
        <v>3425</v>
      </c>
      <c r="K28" s="343"/>
      <c r="L28" s="345">
        <f>'Elever NB 2021-22'!H24</f>
        <v>502</v>
      </c>
      <c r="M28" s="345">
        <f>'Elever NB 2021-22'!H26</f>
        <v>50</v>
      </c>
      <c r="N28" s="345">
        <f>'Elever NB 2021-22'!H25</f>
        <v>310</v>
      </c>
      <c r="O28" s="346">
        <f>'Elever NB 2021-22'!H27+'Elever NB 2021-22'!H28+'Elever NB 2021-22'!H29</f>
        <v>1176</v>
      </c>
      <c r="P28" s="345">
        <f>'Elever NB 2021-22'!H30</f>
        <v>584</v>
      </c>
      <c r="Q28" s="346">
        <f>'Elever NB 2021-22'!H31+'Elever NB 2021-22'!H32+'Elever NB 2021-22'!H33</f>
        <v>354</v>
      </c>
      <c r="R28" s="346">
        <f>'Elever NB 2021-22'!H34</f>
        <v>50</v>
      </c>
      <c r="S28" s="344"/>
      <c r="T28" s="345">
        <f>'Elever NB 2021-22'!H56</f>
        <v>9340</v>
      </c>
      <c r="U28" s="350">
        <v>117918</v>
      </c>
      <c r="V28" s="404"/>
    </row>
    <row r="29" spans="2:22" s="317" customFormat="1" ht="18">
      <c r="B29" s="330">
        <v>2022</v>
      </c>
      <c r="C29" s="330">
        <f>100*((D29/D28)-1)</f>
        <v>0.2571355104139972</v>
      </c>
      <c r="D29" s="388">
        <v>3899</v>
      </c>
      <c r="E29" s="348">
        <f>100*D29/U29</f>
        <v>3.187775424941338</v>
      </c>
      <c r="F29" s="349"/>
      <c r="G29" s="348"/>
      <c r="H29" s="364"/>
      <c r="I29" s="364"/>
      <c r="J29" s="407"/>
      <c r="K29" s="343"/>
      <c r="L29" s="345"/>
      <c r="M29" s="345"/>
      <c r="N29" s="345"/>
      <c r="O29" s="346"/>
      <c r="P29" s="345"/>
      <c r="Q29" s="346"/>
      <c r="R29" s="346"/>
      <c r="S29" s="344"/>
      <c r="T29" s="347"/>
      <c r="U29" s="350">
        <v>122311</v>
      </c>
      <c r="V29" s="404" t="s">
        <v>177</v>
      </c>
    </row>
    <row r="30" spans="1:22" s="317" customFormat="1" ht="6.75" customHeight="1">
      <c r="A30" s="392"/>
      <c r="B30" s="393"/>
      <c r="C30" s="393"/>
      <c r="D30" s="394"/>
      <c r="E30" s="395"/>
      <c r="F30" s="396"/>
      <c r="G30" s="395"/>
      <c r="H30" s="397"/>
      <c r="I30" s="397"/>
      <c r="J30" s="408"/>
      <c r="K30" s="398"/>
      <c r="L30" s="399"/>
      <c r="M30" s="399"/>
      <c r="N30" s="399"/>
      <c r="O30" s="400"/>
      <c r="P30" s="399"/>
      <c r="Q30" s="400"/>
      <c r="R30" s="400"/>
      <c r="S30" s="401"/>
      <c r="T30" s="399"/>
      <c r="U30" s="402"/>
      <c r="V30" s="403"/>
    </row>
    <row r="31" spans="2:22" s="317" customFormat="1" ht="18">
      <c r="B31" s="330">
        <v>2021</v>
      </c>
      <c r="C31" s="330"/>
      <c r="D31" s="388">
        <v>4500</v>
      </c>
      <c r="E31" s="348">
        <f>100*D31/U31</f>
        <v>3.8162112654556557</v>
      </c>
      <c r="F31" s="349"/>
      <c r="G31" s="348">
        <f>100*J31/U31</f>
        <v>3.3684424769755252</v>
      </c>
      <c r="H31" s="364"/>
      <c r="I31" s="364"/>
      <c r="J31" s="407">
        <f>'Elever NB 2021-22'!B9</f>
        <v>3972</v>
      </c>
      <c r="K31" s="343"/>
      <c r="L31" s="345">
        <f>'Elever NB 2021-22'!B24</f>
        <v>571</v>
      </c>
      <c r="M31" s="345">
        <f>'Elever NB 2021-22'!B26</f>
        <v>64</v>
      </c>
      <c r="N31" s="345">
        <f>'Elever NB 2021-22'!B25</f>
        <v>318</v>
      </c>
      <c r="O31" s="346">
        <f>'Elever NB 2021-22'!B27+'Elever NB 2021-22'!B28+'Elever NB 2021-22'!B29</f>
        <v>1251</v>
      </c>
      <c r="P31" s="345">
        <f>'Elever NB 2021-22'!B30</f>
        <v>771</v>
      </c>
      <c r="Q31" s="346">
        <f>'Elever NB 2021-22'!B31+'Elever NB 2021-22'!B32+'Elever NB 2021-22'!B33</f>
        <v>370</v>
      </c>
      <c r="R31" s="346">
        <f>'Elever NB 2021-22'!B34</f>
        <v>64</v>
      </c>
      <c r="S31" s="344"/>
      <c r="T31" s="347">
        <f>'Elever NB 2021-22'!B56</f>
        <v>10585</v>
      </c>
      <c r="U31" s="350">
        <v>117918</v>
      </c>
      <c r="V31" s="404" t="s">
        <v>178</v>
      </c>
    </row>
    <row r="32" spans="2:22" s="317" customFormat="1" ht="18">
      <c r="B32" s="330">
        <v>2022</v>
      </c>
      <c r="C32" s="330">
        <f>100*((D32/D31)-1)</f>
        <v>2.822222222222215</v>
      </c>
      <c r="D32" s="325">
        <v>4627</v>
      </c>
      <c r="E32" s="348">
        <f>100*D32/U32</f>
        <v>3.7829794540147654</v>
      </c>
      <c r="F32" s="349"/>
      <c r="G32" s="348"/>
      <c r="H32" s="364"/>
      <c r="I32" s="364"/>
      <c r="J32" s="407"/>
      <c r="K32" s="343"/>
      <c r="L32" s="345"/>
      <c r="M32" s="345"/>
      <c r="N32" s="345"/>
      <c r="O32" s="346"/>
      <c r="P32" s="345"/>
      <c r="Q32" s="346"/>
      <c r="R32" s="346"/>
      <c r="S32" s="344"/>
      <c r="T32" s="347"/>
      <c r="U32" s="350">
        <v>122311</v>
      </c>
      <c r="V32" s="404"/>
    </row>
    <row r="33" spans="2:21" ht="18" customHeight="1">
      <c r="B33" s="383"/>
      <c r="C33" s="5"/>
      <c r="E33" s="11"/>
      <c r="F33" s="11"/>
      <c r="G33" s="11"/>
      <c r="H33" s="11"/>
      <c r="I33" s="11"/>
      <c r="J33" s="11"/>
      <c r="K33" s="11"/>
      <c r="L33" s="11"/>
      <c r="M33" s="67"/>
      <c r="N33" s="11"/>
      <c r="O33" s="11"/>
      <c r="P33" s="67"/>
      <c r="Q33" s="67"/>
      <c r="R33" s="67"/>
      <c r="S33" s="67"/>
      <c r="T33" s="67"/>
      <c r="U33" s="257"/>
    </row>
    <row r="34" spans="2:20" ht="18" customHeight="1">
      <c r="B34" s="405" t="s">
        <v>195</v>
      </c>
      <c r="C34" s="5"/>
      <c r="D34" s="5"/>
      <c r="E34" s="11"/>
      <c r="F34" s="11"/>
      <c r="G34" s="11"/>
      <c r="H34" s="11"/>
      <c r="I34" s="11"/>
      <c r="J34" s="11"/>
      <c r="K34" s="11"/>
      <c r="L34" s="11"/>
      <c r="M34" s="67"/>
      <c r="N34" s="11"/>
      <c r="O34" s="11"/>
      <c r="Q34" s="409" t="s">
        <v>179</v>
      </c>
      <c r="R34" s="67"/>
      <c r="S34" s="67"/>
      <c r="T34" s="67"/>
    </row>
    <row r="35" spans="2:20" ht="18" customHeight="1">
      <c r="B35" t="s">
        <v>197</v>
      </c>
      <c r="C35" s="5"/>
      <c r="D35" s="5"/>
      <c r="E35" s="11"/>
      <c r="F35" s="11"/>
      <c r="G35" s="11"/>
      <c r="H35" s="11"/>
      <c r="I35" s="11"/>
      <c r="J35" s="11"/>
      <c r="K35" s="11"/>
      <c r="L35" s="11"/>
      <c r="M35" s="67"/>
      <c r="N35" s="11"/>
      <c r="O35" s="11"/>
      <c r="Q35" s="409"/>
      <c r="R35" s="67"/>
      <c r="S35" s="67"/>
      <c r="T35" s="67"/>
    </row>
    <row r="36" spans="2:20" ht="18" customHeight="1">
      <c r="B36" s="5" t="s">
        <v>203</v>
      </c>
      <c r="D36" s="5"/>
      <c r="E36" s="11"/>
      <c r="F36" s="11"/>
      <c r="G36" s="11"/>
      <c r="H36" s="11"/>
      <c r="I36" s="11"/>
      <c r="J36" s="11"/>
      <c r="K36" s="11"/>
      <c r="L36" s="11"/>
      <c r="M36" s="67"/>
      <c r="N36" s="11"/>
      <c r="O36" s="11"/>
      <c r="Q36" s="409"/>
      <c r="R36" s="67"/>
      <c r="S36" s="67"/>
      <c r="T36" s="67"/>
    </row>
    <row r="37" spans="2:8" ht="18" customHeight="1">
      <c r="B37" s="387" t="s">
        <v>196</v>
      </c>
      <c r="C37" s="67"/>
      <c r="D37" s="67"/>
      <c r="E37" s="67"/>
      <c r="F37" s="67"/>
      <c r="G37" s="67"/>
      <c r="H37" s="67"/>
    </row>
    <row r="38" spans="3:7" s="44" customFormat="1" ht="18" customHeight="1">
      <c r="C38" s="43"/>
      <c r="D38" s="43"/>
      <c r="E38" s="43"/>
      <c r="F38" s="43"/>
      <c r="G38" s="43"/>
    </row>
    <row r="39" spans="2:7" s="44" customFormat="1" ht="12.75">
      <c r="B39" s="369"/>
      <c r="C39" s="62"/>
      <c r="D39" s="62"/>
      <c r="E39" s="62"/>
      <c r="F39" s="62"/>
      <c r="G39" s="43"/>
    </row>
    <row r="40" ht="12.75">
      <c r="B40" s="32"/>
    </row>
    <row r="42" spans="5:7" ht="15">
      <c r="E42" s="155"/>
      <c r="G42" s="154"/>
    </row>
    <row r="43" spans="2:7" ht="14.25" customHeight="1">
      <c r="B43" s="154"/>
      <c r="D43" s="156"/>
      <c r="E43" s="155"/>
      <c r="G43" s="154"/>
    </row>
    <row r="44" ht="12.75">
      <c r="B44" s="4"/>
    </row>
    <row r="45" spans="2:7" ht="16.5" customHeight="1">
      <c r="B45" s="6"/>
      <c r="C45" s="5"/>
      <c r="D45" s="5"/>
      <c r="E45" s="5"/>
      <c r="F45" s="5"/>
      <c r="G45" s="5"/>
    </row>
    <row r="47" spans="2:20" s="5" customFormat="1" ht="15">
      <c r="B47" s="23"/>
      <c r="C47" s="23"/>
      <c r="D47" s="24"/>
      <c r="E47" s="24"/>
      <c r="F47" s="24"/>
      <c r="G47" s="23"/>
      <c r="H47" s="24"/>
      <c r="I47" s="24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2:20" s="5" customFormat="1" ht="23.25">
      <c r="B48" s="9"/>
      <c r="C48" s="25"/>
      <c r="D48" s="25"/>
      <c r="E48" s="24"/>
      <c r="F48" s="24"/>
      <c r="G48" s="25"/>
      <c r="H48" s="25"/>
      <c r="I48" s="25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2:20" ht="23.25">
      <c r="B49" s="7"/>
      <c r="C49" s="7"/>
      <c r="D49" s="8"/>
      <c r="E49" s="15"/>
      <c r="F49" s="15"/>
      <c r="G49" s="15"/>
      <c r="H49" s="9"/>
      <c r="I49" s="9"/>
      <c r="J49" s="9"/>
      <c r="K49" s="9"/>
      <c r="L49" s="9"/>
      <c r="M49" s="9"/>
      <c r="N49" s="9"/>
      <c r="O49" s="9"/>
      <c r="P49" s="9"/>
      <c r="Q49" s="8"/>
      <c r="R49" s="8"/>
      <c r="S49" s="8"/>
      <c r="T49" s="17"/>
    </row>
    <row r="50" spans="2:20" ht="23.25">
      <c r="B50" s="7"/>
      <c r="C50" s="7"/>
      <c r="D50" s="8"/>
      <c r="E50" s="15"/>
      <c r="F50" s="15"/>
      <c r="G50" s="7"/>
      <c r="H50" s="10"/>
      <c r="I50" s="10"/>
      <c r="J50" s="11"/>
      <c r="K50" s="11"/>
      <c r="L50" s="10"/>
      <c r="M50" s="10"/>
      <c r="N50" s="10"/>
      <c r="O50" s="10"/>
      <c r="P50" s="10"/>
      <c r="Q50" s="18"/>
      <c r="R50" s="18"/>
      <c r="S50" s="18"/>
      <c r="T50" s="17"/>
    </row>
    <row r="51" spans="2:20" ht="23.25">
      <c r="B51" s="7"/>
      <c r="C51" s="7"/>
      <c r="D51" s="8"/>
      <c r="E51" s="15"/>
      <c r="F51" s="15"/>
      <c r="G51" s="7"/>
      <c r="H51" s="10"/>
      <c r="I51" s="10"/>
      <c r="J51" s="11"/>
      <c r="K51" s="11"/>
      <c r="L51" s="10"/>
      <c r="M51" s="10"/>
      <c r="N51" s="10"/>
      <c r="O51" s="10"/>
      <c r="P51" s="10"/>
      <c r="Q51" s="18"/>
      <c r="R51" s="18"/>
      <c r="S51" s="18"/>
      <c r="T51" s="17"/>
    </row>
    <row r="52" spans="2:20" ht="23.25">
      <c r="B52" s="7"/>
      <c r="C52" s="7"/>
      <c r="D52" s="8"/>
      <c r="E52" s="16"/>
      <c r="F52" s="16"/>
      <c r="G52" s="7"/>
      <c r="H52" s="10"/>
      <c r="I52" s="10"/>
      <c r="J52" s="9"/>
      <c r="K52" s="9"/>
      <c r="L52" s="10"/>
      <c r="M52" s="10"/>
      <c r="N52" s="10"/>
      <c r="O52" s="10"/>
      <c r="P52" s="10"/>
      <c r="Q52" s="18"/>
      <c r="R52" s="18"/>
      <c r="S52" s="18"/>
      <c r="T52" s="18"/>
    </row>
    <row r="53" spans="2:20" ht="23.25">
      <c r="B53" s="7"/>
      <c r="C53" s="7"/>
      <c r="D53" s="8"/>
      <c r="E53" s="16"/>
      <c r="F53" s="16"/>
      <c r="G53" s="7"/>
      <c r="H53" s="10"/>
      <c r="I53" s="10"/>
      <c r="J53" s="12"/>
      <c r="K53" s="12"/>
      <c r="L53" s="13"/>
      <c r="M53" s="13"/>
      <c r="N53" s="13"/>
      <c r="O53" s="13"/>
      <c r="P53" s="13"/>
      <c r="Q53" s="18"/>
      <c r="R53" s="18"/>
      <c r="S53" s="18"/>
      <c r="T53" s="19"/>
    </row>
    <row r="54" spans="2:20" ht="23.25">
      <c r="B54" s="7"/>
      <c r="C54" s="7"/>
      <c r="D54" s="8"/>
      <c r="E54" s="16"/>
      <c r="F54" s="16"/>
      <c r="G54" s="7"/>
      <c r="H54" s="10"/>
      <c r="I54" s="10"/>
      <c r="J54" s="9"/>
      <c r="K54" s="9"/>
      <c r="L54" s="10"/>
      <c r="M54" s="10"/>
      <c r="N54" s="10"/>
      <c r="O54" s="10"/>
      <c r="P54" s="10"/>
      <c r="Q54" s="18"/>
      <c r="R54" s="18"/>
      <c r="S54" s="18"/>
      <c r="T54" s="18"/>
    </row>
    <row r="55" spans="2:20" ht="23.25">
      <c r="B55" s="7"/>
      <c r="C55" s="7"/>
      <c r="D55" s="8"/>
      <c r="E55" s="16"/>
      <c r="F55" s="16"/>
      <c r="G55" s="7"/>
      <c r="H55" s="9"/>
      <c r="I55" s="9"/>
      <c r="J55" s="9"/>
      <c r="K55" s="9"/>
      <c r="L55" s="9"/>
      <c r="M55" s="9"/>
      <c r="N55" s="9"/>
      <c r="O55" s="9"/>
      <c r="P55" s="9"/>
      <c r="Q55" s="8"/>
      <c r="R55" s="8"/>
      <c r="S55" s="8"/>
      <c r="T55" s="20"/>
    </row>
    <row r="56" spans="2:20" ht="23.25">
      <c r="B56" s="7"/>
      <c r="C56" s="7"/>
      <c r="D56" s="8"/>
      <c r="E56" s="16"/>
      <c r="F56" s="16"/>
      <c r="G56" s="7"/>
      <c r="H56" s="9"/>
      <c r="I56" s="9"/>
      <c r="J56" s="9"/>
      <c r="K56" s="9"/>
      <c r="L56" s="9"/>
      <c r="M56" s="9"/>
      <c r="N56" s="9"/>
      <c r="O56" s="9"/>
      <c r="P56" s="9"/>
      <c r="Q56" s="8"/>
      <c r="R56" s="8"/>
      <c r="S56" s="8"/>
      <c r="T56" s="20"/>
    </row>
    <row r="57" spans="2:20" ht="23.25">
      <c r="B57" s="7"/>
      <c r="C57" s="7"/>
      <c r="D57" s="8"/>
      <c r="E57" s="16"/>
      <c r="F57" s="16"/>
      <c r="G57" s="7"/>
      <c r="H57" s="9"/>
      <c r="I57" s="9"/>
      <c r="J57" s="9"/>
      <c r="K57" s="9"/>
      <c r="L57" s="9"/>
      <c r="M57" s="9"/>
      <c r="N57" s="9"/>
      <c r="O57" s="9"/>
      <c r="P57" s="9"/>
      <c r="Q57" s="8"/>
      <c r="R57" s="8"/>
      <c r="S57" s="8"/>
      <c r="T57" s="20"/>
    </row>
    <row r="58" spans="2:20" s="5" customFormat="1" ht="23.25">
      <c r="B58" s="7"/>
      <c r="C58" s="7"/>
      <c r="D58" s="8"/>
      <c r="E58" s="21"/>
      <c r="F58" s="21"/>
      <c r="G58" s="7"/>
      <c r="H58" s="12"/>
      <c r="I58" s="12"/>
      <c r="J58" s="12"/>
      <c r="K58" s="12"/>
      <c r="L58" s="12"/>
      <c r="M58" s="12"/>
      <c r="N58" s="12"/>
      <c r="O58" s="12"/>
      <c r="P58" s="12"/>
      <c r="Q58" s="22"/>
      <c r="R58" s="22"/>
      <c r="S58" s="22"/>
      <c r="T58" s="8"/>
    </row>
    <row r="59" spans="2:14" ht="23.25">
      <c r="B59" s="4"/>
      <c r="C59" s="5"/>
      <c r="D59" s="5"/>
      <c r="E59" s="11"/>
      <c r="F59" s="11"/>
      <c r="G59" s="11"/>
      <c r="H59" s="11"/>
      <c r="I59" s="11"/>
      <c r="J59" s="11"/>
      <c r="K59" s="11"/>
      <c r="M59" s="11"/>
      <c r="N59" s="11"/>
    </row>
    <row r="61" ht="12.75">
      <c r="B61" s="14"/>
    </row>
    <row r="62" spans="2:3" ht="12.75">
      <c r="B62" s="4"/>
      <c r="C62" s="4"/>
    </row>
    <row r="63" ht="12.75">
      <c r="B63" s="4"/>
    </row>
    <row r="64" ht="12.75">
      <c r="B64" s="4"/>
    </row>
  </sheetData>
  <sheetProtection/>
  <mergeCells count="1">
    <mergeCell ref="H3:I3"/>
  </mergeCells>
  <hyperlinks>
    <hyperlink ref="Q34" r:id="rId1" display="https://www.naturbruk.se/elevstatistik/"/>
  </hyperlinks>
  <printOptions/>
  <pageMargins left="0.5118110236220472" right="0.31496062992125984" top="0.7874015748031497" bottom="0.3937007874015748" header="0.5118110236220472" footer="0.5118110236220472"/>
  <pageSetup fitToHeight="1" fitToWidth="1" horizontalDpi="600" verticalDpi="600" orientation="landscape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11.421875" style="0" customWidth="1"/>
    <col min="3" max="3" width="5.00390625" style="0" customWidth="1"/>
    <col min="4" max="5" width="7.421875" style="0" customWidth="1"/>
    <col min="6" max="6" width="11.421875" style="0" customWidth="1"/>
    <col min="7" max="7" width="5.28125" style="0" customWidth="1"/>
    <col min="8" max="8" width="2.7109375" style="0" customWidth="1"/>
  </cols>
  <sheetData>
    <row r="1" ht="15.75">
      <c r="A1" s="27" t="s">
        <v>123</v>
      </c>
    </row>
    <row r="2" ht="9" customHeight="1">
      <c r="A2" s="27"/>
    </row>
    <row r="3" ht="12.75">
      <c r="A3" s="154" t="s">
        <v>44</v>
      </c>
    </row>
    <row r="4" ht="12.75">
      <c r="A4" s="157" t="s">
        <v>14</v>
      </c>
    </row>
    <row r="5" spans="2:6" ht="12.75">
      <c r="B5" s="29"/>
      <c r="F5" s="29"/>
    </row>
    <row r="6" spans="2:6" s="158" customFormat="1" ht="12.75">
      <c r="B6" s="159" t="s">
        <v>15</v>
      </c>
      <c r="C6" s="160"/>
      <c r="D6" s="160" t="s">
        <v>73</v>
      </c>
      <c r="E6" s="160"/>
      <c r="F6" s="160" t="s">
        <v>16</v>
      </c>
    </row>
    <row r="7" spans="2:6" s="161" customFormat="1" ht="12.75">
      <c r="B7" s="162"/>
      <c r="C7" s="163"/>
      <c r="D7" s="164"/>
      <c r="E7" s="164"/>
      <c r="F7" s="163"/>
    </row>
    <row r="8" spans="1:7" s="161" customFormat="1" ht="12.75">
      <c r="A8" s="158" t="s">
        <v>17</v>
      </c>
      <c r="B8" s="162">
        <v>2329</v>
      </c>
      <c r="C8" s="165"/>
      <c r="D8" s="166">
        <v>0.61356805495921</v>
      </c>
      <c r="E8" s="166"/>
      <c r="F8" s="167">
        <v>0.02348113645070877</v>
      </c>
      <c r="G8" s="168"/>
    </row>
    <row r="9" spans="1:6" s="161" customFormat="1" ht="12.75">
      <c r="A9" s="169" t="s">
        <v>122</v>
      </c>
      <c r="B9" s="162"/>
      <c r="C9" s="170"/>
      <c r="D9" s="166"/>
      <c r="E9" s="166"/>
      <c r="F9" s="171"/>
    </row>
    <row r="10" spans="1:7" s="161" customFormat="1" ht="12.75">
      <c r="A10" s="172" t="s">
        <v>5</v>
      </c>
      <c r="B10" s="162">
        <v>1337</v>
      </c>
      <c r="C10" s="165"/>
      <c r="D10" s="166">
        <v>0.8855646970830217</v>
      </c>
      <c r="E10" s="166"/>
      <c r="F10" s="167"/>
      <c r="G10" s="168"/>
    </row>
    <row r="11" spans="1:7" s="161" customFormat="1" ht="12.75">
      <c r="A11" s="172" t="s">
        <v>104</v>
      </c>
      <c r="B11" s="162">
        <v>463</v>
      </c>
      <c r="C11" s="165"/>
      <c r="D11" s="166">
        <v>0.34989200863930886</v>
      </c>
      <c r="E11" s="166"/>
      <c r="F11" s="167"/>
      <c r="G11" s="168"/>
    </row>
    <row r="12" spans="1:7" s="161" customFormat="1" ht="12.75">
      <c r="A12" s="172" t="s">
        <v>4</v>
      </c>
      <c r="B12" s="162">
        <v>426</v>
      </c>
      <c r="C12" s="165"/>
      <c r="D12" s="166">
        <v>0.12206572769953052</v>
      </c>
      <c r="E12" s="166"/>
      <c r="F12" s="167"/>
      <c r="G12" s="168"/>
    </row>
    <row r="13" spans="1:7" s="161" customFormat="1" ht="12.75">
      <c r="A13" s="172" t="s">
        <v>22</v>
      </c>
      <c r="B13" s="162">
        <v>39</v>
      </c>
      <c r="C13" s="165"/>
      <c r="D13" s="166">
        <v>0.48717948717948717</v>
      </c>
      <c r="E13" s="166"/>
      <c r="F13" s="167"/>
      <c r="G13" s="168"/>
    </row>
    <row r="14" spans="1:7" s="161" customFormat="1" ht="12.75">
      <c r="A14" s="172" t="s">
        <v>121</v>
      </c>
      <c r="B14" s="162">
        <v>64</v>
      </c>
      <c r="C14" s="165"/>
      <c r="D14" s="166">
        <v>0.1875</v>
      </c>
      <c r="E14" s="166"/>
      <c r="F14" s="167"/>
      <c r="G14" s="168"/>
    </row>
    <row r="15" spans="1:6" s="161" customFormat="1" ht="12.75">
      <c r="A15" s="172" t="s">
        <v>111</v>
      </c>
      <c r="B15" s="162">
        <v>220</v>
      </c>
      <c r="C15" s="170"/>
      <c r="D15" s="166">
        <v>0.8545454545454545</v>
      </c>
      <c r="E15" s="166"/>
      <c r="F15" s="171"/>
    </row>
    <row r="16" spans="1:6" s="161" customFormat="1" ht="12.75">
      <c r="A16" s="173" t="s">
        <v>120</v>
      </c>
      <c r="B16" s="174">
        <v>0.094461142121082</v>
      </c>
      <c r="C16" s="170"/>
      <c r="D16" s="166"/>
      <c r="E16" s="166"/>
      <c r="F16" s="171"/>
    </row>
    <row r="17" spans="1:6" s="161" customFormat="1" ht="12.75">
      <c r="A17" s="173" t="s">
        <v>72</v>
      </c>
      <c r="B17" s="175">
        <v>11</v>
      </c>
      <c r="C17" s="170"/>
      <c r="D17" s="166">
        <v>0.6363636363636364</v>
      </c>
      <c r="E17" s="166"/>
      <c r="F17" s="171"/>
    </row>
    <row r="18" spans="2:6" s="161" customFormat="1" ht="6" customHeight="1">
      <c r="B18" s="162"/>
      <c r="C18" s="170"/>
      <c r="D18" s="166"/>
      <c r="E18" s="166"/>
      <c r="F18" s="171"/>
    </row>
    <row r="19" spans="1:7" s="161" customFormat="1" ht="12.75">
      <c r="A19" s="158" t="s">
        <v>18</v>
      </c>
      <c r="B19" s="162">
        <v>2188</v>
      </c>
      <c r="C19" s="165"/>
      <c r="D19" s="166">
        <v>0.6170018281535649</v>
      </c>
      <c r="E19" s="166"/>
      <c r="F19" s="167">
        <v>0.02170032133931051</v>
      </c>
      <c r="G19" s="168"/>
    </row>
    <row r="20" spans="1:6" s="161" customFormat="1" ht="12.75">
      <c r="A20" s="169" t="s">
        <v>116</v>
      </c>
      <c r="B20" s="162"/>
      <c r="C20" s="170"/>
      <c r="D20" s="166"/>
      <c r="E20" s="166"/>
      <c r="F20" s="171"/>
    </row>
    <row r="21" spans="1:6" s="161" customFormat="1" ht="12.75">
      <c r="A21" s="173" t="s">
        <v>104</v>
      </c>
      <c r="B21" s="162">
        <v>426</v>
      </c>
      <c r="C21" s="176"/>
      <c r="D21" s="166">
        <v>0.3333333333333333</v>
      </c>
      <c r="E21" s="166"/>
      <c r="F21" s="171"/>
    </row>
    <row r="22" spans="1:6" s="161" customFormat="1" ht="12.75">
      <c r="A22" s="161" t="s">
        <v>21</v>
      </c>
      <c r="B22" s="162">
        <v>286</v>
      </c>
      <c r="C22" s="170"/>
      <c r="D22" s="166">
        <v>0.05244755244755245</v>
      </c>
      <c r="E22" s="166"/>
      <c r="F22" s="171"/>
    </row>
    <row r="23" spans="1:6" s="161" customFormat="1" ht="12.75">
      <c r="A23" s="172" t="s">
        <v>22</v>
      </c>
      <c r="B23" s="162">
        <v>48</v>
      </c>
      <c r="C23" s="170"/>
      <c r="D23" s="166">
        <v>0.4583333333333333</v>
      </c>
      <c r="E23" s="166"/>
      <c r="F23" s="171"/>
    </row>
    <row r="24" spans="1:6" s="161" customFormat="1" ht="12.75">
      <c r="A24" s="172" t="s">
        <v>115</v>
      </c>
      <c r="B24" s="162">
        <v>269</v>
      </c>
      <c r="C24" s="170"/>
      <c r="D24" s="166">
        <v>0.9033457249070632</v>
      </c>
      <c r="E24" s="166"/>
      <c r="F24" s="171"/>
    </row>
    <row r="25" spans="1:6" s="161" customFormat="1" ht="12.75">
      <c r="A25" s="172" t="s">
        <v>114</v>
      </c>
      <c r="B25" s="162">
        <v>190</v>
      </c>
      <c r="C25" s="170"/>
      <c r="D25" s="166">
        <v>0.9210526315789473</v>
      </c>
      <c r="E25" s="166"/>
      <c r="F25" s="171"/>
    </row>
    <row r="26" spans="1:6" s="161" customFormat="1" ht="12.75">
      <c r="A26" s="172" t="s">
        <v>119</v>
      </c>
      <c r="B26" s="162">
        <v>328</v>
      </c>
      <c r="C26" s="170"/>
      <c r="D26" s="166">
        <v>0.8414634146341463</v>
      </c>
      <c r="E26" s="166"/>
      <c r="F26" s="171"/>
    </row>
    <row r="27" spans="1:6" s="161" customFormat="1" ht="12.75">
      <c r="A27" s="172" t="s">
        <v>6</v>
      </c>
      <c r="B27" s="162">
        <v>439</v>
      </c>
      <c r="C27" s="170"/>
      <c r="D27" s="166">
        <v>0.9863325740318907</v>
      </c>
      <c r="E27" s="166"/>
      <c r="F27" s="171"/>
    </row>
    <row r="28" spans="1:6" s="161" customFormat="1" ht="12.75">
      <c r="A28" s="172" t="s">
        <v>112</v>
      </c>
      <c r="B28" s="162">
        <v>89</v>
      </c>
      <c r="C28" s="170"/>
      <c r="D28" s="166">
        <v>0.12359550561797752</v>
      </c>
      <c r="E28" s="166"/>
      <c r="F28" s="171"/>
    </row>
    <row r="29" spans="1:6" s="161" customFormat="1" ht="12.75">
      <c r="A29" s="172" t="s">
        <v>125</v>
      </c>
      <c r="B29" s="162">
        <v>40</v>
      </c>
      <c r="C29" s="170"/>
      <c r="D29" s="166">
        <v>0.025</v>
      </c>
      <c r="E29" s="166"/>
      <c r="F29" s="171"/>
    </row>
    <row r="30" spans="1:6" s="161" customFormat="1" ht="12.75">
      <c r="A30" s="311" t="s">
        <v>138</v>
      </c>
      <c r="B30" s="162">
        <v>33</v>
      </c>
      <c r="C30" s="170"/>
      <c r="D30" s="166">
        <v>0.5151515151515151</v>
      </c>
      <c r="E30" s="166"/>
      <c r="F30" s="171"/>
    </row>
    <row r="31" spans="1:6" s="161" customFormat="1" ht="12.75">
      <c r="A31" s="172" t="s">
        <v>118</v>
      </c>
      <c r="B31" s="162">
        <v>40</v>
      </c>
      <c r="C31" s="170"/>
      <c r="D31" s="166">
        <v>0.375</v>
      </c>
      <c r="E31" s="166"/>
      <c r="F31" s="171"/>
    </row>
    <row r="32" spans="1:6" s="161" customFormat="1" ht="12.75">
      <c r="A32" s="172" t="s">
        <v>111</v>
      </c>
      <c r="B32" s="162">
        <v>220</v>
      </c>
      <c r="C32" s="170"/>
      <c r="D32" s="166">
        <v>0.6909090909090909</v>
      </c>
      <c r="E32" s="166"/>
      <c r="F32" s="171"/>
    </row>
    <row r="33" spans="1:6" s="161" customFormat="1" ht="12.75">
      <c r="A33" s="161" t="s">
        <v>117</v>
      </c>
      <c r="B33" s="174">
        <v>0.10054844606946983</v>
      </c>
      <c r="C33" s="170"/>
      <c r="D33" s="166"/>
      <c r="E33" s="166"/>
      <c r="F33" s="171"/>
    </row>
    <row r="34" spans="1:6" s="161" customFormat="1" ht="12.75">
      <c r="A34" s="173" t="s">
        <v>72</v>
      </c>
      <c r="B34" s="175">
        <v>12</v>
      </c>
      <c r="C34" s="170"/>
      <c r="D34" s="166">
        <v>0.4166666666666667</v>
      </c>
      <c r="E34" s="166"/>
      <c r="F34" s="171"/>
    </row>
    <row r="35" spans="2:6" s="161" customFormat="1" ht="6" customHeight="1">
      <c r="B35" s="162"/>
      <c r="C35" s="170"/>
      <c r="D35" s="166"/>
      <c r="E35" s="166"/>
      <c r="F35" s="171"/>
    </row>
    <row r="36" spans="1:7" s="161" customFormat="1" ht="12.75">
      <c r="A36" s="158" t="s">
        <v>26</v>
      </c>
      <c r="B36" s="162">
        <v>2222</v>
      </c>
      <c r="C36" s="165"/>
      <c r="D36" s="166">
        <v>0.6282628262826283</v>
      </c>
      <c r="E36" s="166"/>
      <c r="F36" s="167">
        <v>0.020890723277831577</v>
      </c>
      <c r="G36" s="168"/>
    </row>
    <row r="37" spans="1:6" s="161" customFormat="1" ht="12.75">
      <c r="A37" s="169" t="s">
        <v>116</v>
      </c>
      <c r="B37" s="162"/>
      <c r="C37" s="170"/>
      <c r="D37" s="166"/>
      <c r="E37" s="166"/>
      <c r="F37" s="171"/>
    </row>
    <row r="38" spans="1:6" s="161" customFormat="1" ht="12.75">
      <c r="A38" s="173" t="s">
        <v>104</v>
      </c>
      <c r="B38" s="162">
        <v>449</v>
      </c>
      <c r="C38" s="176"/>
      <c r="D38" s="166">
        <v>0.40311804008908686</v>
      </c>
      <c r="E38" s="166"/>
      <c r="F38" s="171"/>
    </row>
    <row r="39" spans="1:6" s="161" customFormat="1" ht="12.75">
      <c r="A39" s="161" t="s">
        <v>21</v>
      </c>
      <c r="B39" s="162">
        <v>281</v>
      </c>
      <c r="C39" s="170"/>
      <c r="D39" s="166">
        <v>0.05338078291814947</v>
      </c>
      <c r="E39" s="166"/>
      <c r="F39" s="171"/>
    </row>
    <row r="40" spans="1:6" s="161" customFormat="1" ht="12.75">
      <c r="A40" s="172" t="s">
        <v>22</v>
      </c>
      <c r="B40" s="162">
        <v>50</v>
      </c>
      <c r="C40" s="170"/>
      <c r="D40" s="166">
        <v>0.52</v>
      </c>
      <c r="E40" s="166"/>
      <c r="F40" s="171"/>
    </row>
    <row r="41" spans="1:6" s="161" customFormat="1" ht="12.75">
      <c r="A41" s="172" t="s">
        <v>115</v>
      </c>
      <c r="B41" s="162">
        <v>221</v>
      </c>
      <c r="C41" s="170"/>
      <c r="D41" s="166">
        <v>0.9502262443438914</v>
      </c>
      <c r="E41" s="166"/>
      <c r="F41" s="171"/>
    </row>
    <row r="42" spans="1:6" s="161" customFormat="1" ht="12.75">
      <c r="A42" s="172" t="s">
        <v>114</v>
      </c>
      <c r="B42" s="162">
        <v>191</v>
      </c>
      <c r="C42" s="170"/>
      <c r="D42" s="166">
        <v>0.9528795811518325</v>
      </c>
      <c r="E42" s="166"/>
      <c r="F42" s="171"/>
    </row>
    <row r="43" spans="1:6" s="161" customFormat="1" ht="12.75">
      <c r="A43" s="172" t="s">
        <v>113</v>
      </c>
      <c r="B43" s="162">
        <v>307</v>
      </c>
      <c r="C43" s="170"/>
      <c r="D43" s="166">
        <v>0.8175895765472313</v>
      </c>
      <c r="E43" s="166"/>
      <c r="F43" s="171"/>
    </row>
    <row r="44" spans="1:6" s="161" customFormat="1" ht="12.75">
      <c r="A44" s="172" t="s">
        <v>6</v>
      </c>
      <c r="B44" s="162">
        <v>501</v>
      </c>
      <c r="C44" s="170"/>
      <c r="D44" s="166">
        <v>0.9700598802395209</v>
      </c>
      <c r="E44" s="166"/>
      <c r="F44" s="171"/>
    </row>
    <row r="45" spans="1:6" s="161" customFormat="1" ht="12.75">
      <c r="A45" s="172" t="s">
        <v>112</v>
      </c>
      <c r="B45" s="162">
        <v>97</v>
      </c>
      <c r="C45" s="170"/>
      <c r="D45" s="166">
        <v>0.09278350515463918</v>
      </c>
      <c r="E45" s="166"/>
      <c r="F45" s="171"/>
    </row>
    <row r="46" spans="1:6" s="161" customFormat="1" ht="12.75">
      <c r="A46" s="172" t="s">
        <v>125</v>
      </c>
      <c r="B46" s="162">
        <v>33</v>
      </c>
      <c r="C46" s="170"/>
      <c r="D46" s="166">
        <v>0.06060606060606061</v>
      </c>
      <c r="E46" s="166"/>
      <c r="F46" s="171"/>
    </row>
    <row r="47" spans="1:6" s="161" customFormat="1" ht="12.75">
      <c r="A47" s="311" t="s">
        <v>138</v>
      </c>
      <c r="B47" s="162">
        <v>38</v>
      </c>
      <c r="C47" s="170"/>
      <c r="D47" s="166">
        <v>0.39473684210526316</v>
      </c>
      <c r="E47" s="166"/>
      <c r="F47" s="171"/>
    </row>
    <row r="48" spans="1:6" s="161" customFormat="1" ht="12.75">
      <c r="A48" s="172" t="s">
        <v>118</v>
      </c>
      <c r="B48" s="162">
        <v>52</v>
      </c>
      <c r="C48" s="170"/>
      <c r="D48" s="166">
        <v>0.3076923076923077</v>
      </c>
      <c r="E48" s="166"/>
      <c r="F48" s="171"/>
    </row>
    <row r="49" spans="1:6" s="161" customFormat="1" ht="12.75">
      <c r="A49" s="172" t="s">
        <v>111</v>
      </c>
      <c r="B49" s="162">
        <v>236</v>
      </c>
      <c r="C49" s="170"/>
      <c r="D49" s="166">
        <v>0.7542372881355932</v>
      </c>
      <c r="E49" s="166"/>
      <c r="F49" s="171"/>
    </row>
    <row r="50" spans="1:6" s="161" customFormat="1" ht="12.75">
      <c r="A50" s="161" t="s">
        <v>110</v>
      </c>
      <c r="B50" s="174">
        <v>0.10621062106210621</v>
      </c>
      <c r="C50" s="176"/>
      <c r="D50" s="166"/>
      <c r="E50" s="166"/>
      <c r="F50" s="171"/>
    </row>
    <row r="51" spans="1:6" s="161" customFormat="1" ht="12.75">
      <c r="A51" s="173" t="s">
        <v>72</v>
      </c>
      <c r="B51" s="175">
        <v>26</v>
      </c>
      <c r="C51" s="176"/>
      <c r="D51" s="166">
        <v>0.4230769230769231</v>
      </c>
      <c r="E51" s="166"/>
      <c r="F51" s="171"/>
    </row>
    <row r="52" spans="2:6" s="161" customFormat="1" ht="6" customHeight="1">
      <c r="B52" s="162"/>
      <c r="C52" s="170"/>
      <c r="D52" s="166"/>
      <c r="E52" s="166"/>
      <c r="F52" s="171"/>
    </row>
    <row r="53" spans="1:6" s="158" customFormat="1" ht="12.75">
      <c r="A53" s="158" t="s">
        <v>27</v>
      </c>
      <c r="B53" s="177">
        <v>6739</v>
      </c>
      <c r="C53" s="178"/>
      <c r="D53" s="179">
        <v>0.6195281198990948</v>
      </c>
      <c r="E53" s="179"/>
      <c r="F53" s="180">
        <v>0.021995776445359803</v>
      </c>
    </row>
    <row r="54" spans="2:6" s="161" customFormat="1" ht="6" customHeight="1">
      <c r="B54" s="162"/>
      <c r="C54" s="170"/>
      <c r="D54" s="166"/>
      <c r="E54" s="166"/>
      <c r="F54" s="171"/>
    </row>
    <row r="55" spans="1:6" s="161" customFormat="1" ht="12.75">
      <c r="A55" s="158" t="s">
        <v>109</v>
      </c>
      <c r="B55" s="181">
        <v>213</v>
      </c>
      <c r="C55" s="182"/>
      <c r="D55" s="166">
        <v>0.460093896713615</v>
      </c>
      <c r="E55" s="166"/>
      <c r="F55" s="171"/>
    </row>
    <row r="56" spans="1:6" s="161" customFormat="1" ht="12.75">
      <c r="A56" s="158" t="s">
        <v>93</v>
      </c>
      <c r="B56" s="162">
        <v>358</v>
      </c>
      <c r="C56" s="170"/>
      <c r="D56" s="166">
        <v>0.3994413407821229</v>
      </c>
      <c r="E56" s="166"/>
      <c r="F56" s="171"/>
    </row>
    <row r="57" spans="2:6" s="161" customFormat="1" ht="6" customHeight="1">
      <c r="B57" s="162"/>
      <c r="C57" s="170"/>
      <c r="D57" s="166"/>
      <c r="E57" s="166"/>
      <c r="F57" s="171"/>
    </row>
    <row r="58" spans="1:6" s="158" customFormat="1" ht="12.75">
      <c r="A58" s="158" t="s">
        <v>29</v>
      </c>
      <c r="B58" s="183">
        <v>7310</v>
      </c>
      <c r="C58" s="178"/>
      <c r="D58" s="179">
        <v>0.6041039671682626</v>
      </c>
      <c r="E58" s="179"/>
      <c r="F58" s="180">
        <v>0.02385949336928033</v>
      </c>
    </row>
    <row r="59" spans="2:6" s="158" customFormat="1" ht="12.75">
      <c r="B59" s="184"/>
      <c r="C59" s="178"/>
      <c r="D59" s="185"/>
      <c r="E59" s="185"/>
      <c r="F59" s="163"/>
    </row>
    <row r="60" spans="1:6" s="158" customFormat="1" ht="12.75">
      <c r="A60" s="172" t="s">
        <v>126</v>
      </c>
      <c r="B60" s="184"/>
      <c r="C60" s="178"/>
      <c r="D60" s="185"/>
      <c r="E60" s="185"/>
      <c r="F60" s="163"/>
    </row>
    <row r="61" spans="1:6" s="161" customFormat="1" ht="5.25" customHeight="1">
      <c r="A61" s="173"/>
      <c r="B61" s="164"/>
      <c r="C61" s="164"/>
      <c r="D61" s="164"/>
      <c r="E61" s="164"/>
      <c r="F61" s="164"/>
    </row>
    <row r="62" spans="1:6" s="169" customFormat="1" ht="12.75">
      <c r="A62" s="169" t="s">
        <v>108</v>
      </c>
      <c r="B62" s="186"/>
      <c r="C62" s="186"/>
      <c r="D62" s="186"/>
      <c r="E62" s="186"/>
      <c r="F62" s="186"/>
    </row>
    <row r="63" ht="12.75">
      <c r="A63" s="169" t="s">
        <v>74</v>
      </c>
    </row>
  </sheetData>
  <sheetProtection/>
  <printOptions/>
  <pageMargins left="0.7874015748031497" right="0.31496062992125984" top="0.31496062992125984" bottom="0.31496062992125984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00390625" style="122" customWidth="1"/>
    <col min="2" max="2" width="11.421875" style="122" customWidth="1"/>
    <col min="3" max="3" width="5.00390625" style="122" customWidth="1"/>
    <col min="4" max="4" width="11.28125" style="122" customWidth="1"/>
    <col min="5" max="5" width="7.421875" style="122" customWidth="1"/>
    <col min="6" max="6" width="11.421875" style="122" customWidth="1"/>
    <col min="7" max="7" width="5.28125" style="122" customWidth="1"/>
    <col min="8" max="8" width="2.7109375" style="122" customWidth="1"/>
    <col min="9" max="16384" width="11.421875" style="122" customWidth="1"/>
  </cols>
  <sheetData>
    <row r="1" ht="15.75">
      <c r="A1" s="121" t="s">
        <v>106</v>
      </c>
    </row>
    <row r="2" ht="15.75">
      <c r="A2" s="121"/>
    </row>
    <row r="3" ht="12.75">
      <c r="A3" s="123" t="s">
        <v>48</v>
      </c>
    </row>
    <row r="4" ht="12.75">
      <c r="A4" s="123" t="s">
        <v>14</v>
      </c>
    </row>
    <row r="5" spans="2:6" ht="12.75">
      <c r="B5" s="124"/>
      <c r="D5" s="124"/>
      <c r="F5" s="124"/>
    </row>
    <row r="6" spans="1:7" ht="12.75">
      <c r="A6" s="125"/>
      <c r="B6" s="126" t="s">
        <v>15</v>
      </c>
      <c r="C6" s="125"/>
      <c r="D6" s="126" t="s">
        <v>73</v>
      </c>
      <c r="E6" s="125"/>
      <c r="F6" s="126" t="s">
        <v>16</v>
      </c>
      <c r="G6" s="127"/>
    </row>
    <row r="7" spans="1:7" ht="12.75">
      <c r="A7" s="128" t="s">
        <v>68</v>
      </c>
      <c r="B7" s="129">
        <v>2629</v>
      </c>
      <c r="D7" s="130">
        <v>0.6314187904146064</v>
      </c>
      <c r="E7" s="131"/>
      <c r="F7" s="132">
        <v>0.026559579734303177</v>
      </c>
      <c r="G7" s="132"/>
    </row>
    <row r="8" spans="1:6" s="136" customFormat="1" ht="12.75">
      <c r="A8" s="133" t="s">
        <v>67</v>
      </c>
      <c r="B8" s="129">
        <v>233</v>
      </c>
      <c r="C8" s="134"/>
      <c r="D8" s="130">
        <v>0.7939914163090128</v>
      </c>
      <c r="E8" s="130"/>
      <c r="F8" s="135"/>
    </row>
    <row r="9" spans="1:6" s="136" customFormat="1" ht="12.75">
      <c r="A9" s="133" t="s">
        <v>87</v>
      </c>
      <c r="B9" s="137">
        <v>0.08862685431723089</v>
      </c>
      <c r="C9" s="134"/>
      <c r="D9" s="138"/>
      <c r="E9" s="130"/>
      <c r="F9" s="135"/>
    </row>
    <row r="10" spans="1:6" s="136" customFormat="1" ht="12.75">
      <c r="A10" s="133" t="s">
        <v>72</v>
      </c>
      <c r="B10" s="139">
        <v>5</v>
      </c>
      <c r="C10" s="134"/>
      <c r="D10" s="130">
        <v>0.8</v>
      </c>
      <c r="E10" s="130"/>
      <c r="F10" s="135"/>
    </row>
    <row r="11" spans="2:7" ht="12.75">
      <c r="B11" s="129"/>
      <c r="D11" s="130"/>
      <c r="E11" s="131"/>
      <c r="F11" s="132"/>
      <c r="G11" s="132"/>
    </row>
    <row r="12" spans="1:7" ht="12.75">
      <c r="A12" s="128" t="s">
        <v>69</v>
      </c>
      <c r="B12" s="129">
        <v>2414</v>
      </c>
      <c r="D12" s="130">
        <v>0.6300745650372825</v>
      </c>
      <c r="E12" s="131"/>
      <c r="F12" s="132">
        <v>0.02310467931968492</v>
      </c>
      <c r="G12" s="132"/>
    </row>
    <row r="13" spans="1:7" ht="12.75">
      <c r="A13" s="140" t="s">
        <v>19</v>
      </c>
      <c r="B13" s="129"/>
      <c r="D13" s="130"/>
      <c r="E13" s="131"/>
      <c r="F13" s="132"/>
      <c r="G13" s="132"/>
    </row>
    <row r="14" spans="1:7" ht="12.75">
      <c r="A14" s="122" t="s">
        <v>104</v>
      </c>
      <c r="B14" s="129">
        <v>432</v>
      </c>
      <c r="D14" s="130">
        <v>0.36574074074074076</v>
      </c>
      <c r="E14" s="131"/>
      <c r="F14" s="132"/>
      <c r="G14" s="132"/>
    </row>
    <row r="15" spans="1:7" ht="12.75">
      <c r="A15" s="122" t="s">
        <v>21</v>
      </c>
      <c r="B15" s="129">
        <v>312</v>
      </c>
      <c r="D15" s="130">
        <v>0.0641025641025641</v>
      </c>
      <c r="E15" s="131"/>
      <c r="F15" s="132"/>
      <c r="G15" s="132"/>
    </row>
    <row r="16" spans="1:7" ht="12.75">
      <c r="A16" s="122" t="s">
        <v>50</v>
      </c>
      <c r="B16" s="129">
        <v>52</v>
      </c>
      <c r="D16" s="130">
        <v>0.4807692307692308</v>
      </c>
      <c r="E16" s="131"/>
      <c r="F16" s="132"/>
      <c r="G16" s="132"/>
    </row>
    <row r="17" spans="1:7" ht="12.75">
      <c r="A17" s="122" t="s">
        <v>45</v>
      </c>
      <c r="B17" s="129">
        <v>859</v>
      </c>
      <c r="D17" s="130">
        <v>0.8987194412107101</v>
      </c>
      <c r="E17" s="131"/>
      <c r="F17" s="132"/>
      <c r="G17" s="132"/>
    </row>
    <row r="18" spans="1:7" ht="12.75">
      <c r="A18" s="122" t="s">
        <v>24</v>
      </c>
      <c r="B18" s="129">
        <v>504</v>
      </c>
      <c r="D18" s="130">
        <v>0.9841269841269841</v>
      </c>
      <c r="E18" s="131"/>
      <c r="F18" s="132"/>
      <c r="G18" s="132"/>
    </row>
    <row r="19" spans="1:7" ht="12.75">
      <c r="A19" s="122" t="s">
        <v>57</v>
      </c>
      <c r="B19" s="129">
        <v>159</v>
      </c>
      <c r="D19" s="130">
        <v>0.15723270440251572</v>
      </c>
      <c r="E19" s="131"/>
      <c r="F19" s="132"/>
      <c r="G19" s="132"/>
    </row>
    <row r="20" spans="1:7" ht="12.75">
      <c r="A20" s="122" t="s">
        <v>58</v>
      </c>
      <c r="B20" s="129">
        <v>65</v>
      </c>
      <c r="D20" s="130">
        <v>0.4</v>
      </c>
      <c r="E20" s="131"/>
      <c r="F20" s="132"/>
      <c r="G20" s="132"/>
    </row>
    <row r="21" spans="1:7" ht="12.75">
      <c r="A21" s="122" t="s">
        <v>67</v>
      </c>
      <c r="B21" s="129">
        <v>222</v>
      </c>
      <c r="D21" s="130">
        <v>0.6981981981981982</v>
      </c>
      <c r="E21" s="131"/>
      <c r="F21" s="132"/>
      <c r="G21" s="132"/>
    </row>
    <row r="22" spans="1:7" ht="12.75">
      <c r="A22" s="122" t="s">
        <v>87</v>
      </c>
      <c r="B22" s="137">
        <v>0.09196354598177299</v>
      </c>
      <c r="C22" s="141"/>
      <c r="D22" s="138"/>
      <c r="E22" s="131"/>
      <c r="F22" s="132"/>
      <c r="G22" s="132"/>
    </row>
    <row r="23" spans="1:7" ht="12.75">
      <c r="A23" s="122" t="s">
        <v>72</v>
      </c>
      <c r="B23" s="139">
        <v>23</v>
      </c>
      <c r="C23" s="141"/>
      <c r="D23" s="130">
        <v>0.43478260869565216</v>
      </c>
      <c r="E23" s="131"/>
      <c r="F23" s="132"/>
      <c r="G23" s="132"/>
    </row>
    <row r="24" spans="2:7" ht="12.75">
      <c r="B24" s="129"/>
      <c r="D24" s="130"/>
      <c r="E24" s="131"/>
      <c r="F24" s="132"/>
      <c r="G24" s="132"/>
    </row>
    <row r="25" spans="1:7" ht="12.75">
      <c r="A25" s="128" t="s">
        <v>70</v>
      </c>
      <c r="B25" s="129">
        <v>2564</v>
      </c>
      <c r="D25" s="130">
        <v>0.6205148205928237</v>
      </c>
      <c r="E25" s="131"/>
      <c r="F25" s="132">
        <v>0.022731302528458456</v>
      </c>
      <c r="G25" s="132"/>
    </row>
    <row r="26" spans="1:6" ht="12.75">
      <c r="A26" s="122" t="s">
        <v>19</v>
      </c>
      <c r="B26" s="129"/>
      <c r="D26" s="130"/>
      <c r="E26" s="131"/>
      <c r="F26" s="132"/>
    </row>
    <row r="27" spans="1:7" ht="12.75">
      <c r="A27" s="122" t="s">
        <v>104</v>
      </c>
      <c r="B27" s="129">
        <v>454</v>
      </c>
      <c r="D27" s="130">
        <v>0.32158590308370044</v>
      </c>
      <c r="E27" s="131"/>
      <c r="F27" s="142"/>
      <c r="G27" s="143"/>
    </row>
    <row r="28" spans="1:7" ht="12.75">
      <c r="A28" s="122" t="s">
        <v>21</v>
      </c>
      <c r="B28" s="129">
        <v>336</v>
      </c>
      <c r="D28" s="130">
        <v>0.03869047619047619</v>
      </c>
      <c r="E28" s="131"/>
      <c r="F28" s="142"/>
      <c r="G28" s="143"/>
    </row>
    <row r="29" spans="1:7" ht="12.75">
      <c r="A29" s="122" t="s">
        <v>50</v>
      </c>
      <c r="B29" s="129">
        <v>67</v>
      </c>
      <c r="D29" s="130">
        <v>0.5970149253731343</v>
      </c>
      <c r="E29" s="131"/>
      <c r="F29" s="142"/>
      <c r="G29" s="143"/>
    </row>
    <row r="30" spans="1:7" ht="12.75">
      <c r="A30" s="122" t="s">
        <v>45</v>
      </c>
      <c r="B30" s="129">
        <v>919</v>
      </c>
      <c r="D30" s="130">
        <v>0.8879216539717084</v>
      </c>
      <c r="E30" s="131"/>
      <c r="F30" s="142"/>
      <c r="G30" s="143"/>
    </row>
    <row r="31" spans="1:7" ht="12.75">
      <c r="A31" s="122" t="s">
        <v>24</v>
      </c>
      <c r="B31" s="129">
        <v>532</v>
      </c>
      <c r="D31" s="130">
        <v>0.9887218045112782</v>
      </c>
      <c r="E31" s="131"/>
      <c r="F31" s="142"/>
      <c r="G31" s="143"/>
    </row>
    <row r="32" spans="1:7" ht="12.75">
      <c r="A32" s="122" t="s">
        <v>57</v>
      </c>
      <c r="B32" s="129">
        <v>192</v>
      </c>
      <c r="D32" s="130">
        <v>0.16666666666666666</v>
      </c>
      <c r="E32" s="131"/>
      <c r="F32" s="142"/>
      <c r="G32" s="143"/>
    </row>
    <row r="33" spans="1:9" ht="12.75">
      <c r="A33" s="122" t="s">
        <v>58</v>
      </c>
      <c r="B33" s="129">
        <v>63</v>
      </c>
      <c r="D33" s="130">
        <v>0.2857142857142857</v>
      </c>
      <c r="E33" s="131"/>
      <c r="F33" s="142"/>
      <c r="G33" s="143"/>
      <c r="I33" s="144"/>
    </row>
    <row r="34" spans="1:7" ht="12.75">
      <c r="A34" s="122" t="s">
        <v>67</v>
      </c>
      <c r="B34" s="129">
        <v>199</v>
      </c>
      <c r="D34" s="130">
        <v>0.7738693467336684</v>
      </c>
      <c r="E34" s="131"/>
      <c r="F34" s="142"/>
      <c r="G34" s="143"/>
    </row>
    <row r="35" spans="1:7" ht="12.75">
      <c r="A35" s="122" t="s">
        <v>87</v>
      </c>
      <c r="B35" s="137">
        <v>0.07761310452418096</v>
      </c>
      <c r="C35" s="141"/>
      <c r="D35" s="138"/>
      <c r="E35" s="131"/>
      <c r="F35" s="142"/>
      <c r="G35" s="143"/>
    </row>
    <row r="36" spans="1:7" ht="12.75">
      <c r="A36" s="122" t="s">
        <v>72</v>
      </c>
      <c r="B36" s="139">
        <v>19</v>
      </c>
      <c r="C36" s="141"/>
      <c r="D36" s="130">
        <v>0.3684210526315789</v>
      </c>
      <c r="E36" s="131"/>
      <c r="F36" s="142"/>
      <c r="G36" s="143"/>
    </row>
    <row r="37" spans="2:7" ht="12.75">
      <c r="B37" s="129"/>
      <c r="D37" s="130"/>
      <c r="E37" s="131"/>
      <c r="F37" s="142"/>
      <c r="G37" s="143"/>
    </row>
    <row r="38" spans="1:7" ht="12.75">
      <c r="A38" s="128" t="s">
        <v>66</v>
      </c>
      <c r="B38" s="145">
        <v>7607</v>
      </c>
      <c r="D38" s="61">
        <v>0.6273169449191535</v>
      </c>
      <c r="E38" s="131"/>
      <c r="F38" s="142">
        <v>0.02405284226369276</v>
      </c>
      <c r="G38" s="142"/>
    </row>
    <row r="39" spans="2:7" ht="12.75">
      <c r="B39" s="129"/>
      <c r="D39" s="130"/>
      <c r="E39" s="131"/>
      <c r="F39" s="142"/>
      <c r="G39" s="142"/>
    </row>
    <row r="40" spans="1:7" ht="12.75">
      <c r="A40" s="122" t="s">
        <v>93</v>
      </c>
      <c r="B40" s="129">
        <v>378</v>
      </c>
      <c r="D40" s="130">
        <v>0.373015873015873</v>
      </c>
      <c r="E40" s="131"/>
      <c r="F40" s="142"/>
      <c r="G40" s="142"/>
    </row>
    <row r="41" spans="2:7" ht="12.75">
      <c r="B41" s="129"/>
      <c r="D41" s="130"/>
      <c r="E41" s="131"/>
      <c r="F41" s="142"/>
      <c r="G41" s="142"/>
    </row>
    <row r="42" spans="1:7" ht="12.75">
      <c r="A42" s="146" t="s">
        <v>71</v>
      </c>
      <c r="B42" s="147">
        <v>7985</v>
      </c>
      <c r="C42" s="148"/>
      <c r="D42" s="71">
        <v>0.615278647463995</v>
      </c>
      <c r="E42" s="149"/>
      <c r="F42" s="150">
        <v>0.025248053828787524</v>
      </c>
      <c r="G42" s="142"/>
    </row>
    <row r="43" spans="4:7" ht="12.75">
      <c r="D43" s="131"/>
      <c r="E43" s="131"/>
      <c r="F43" s="132"/>
      <c r="G43" s="132"/>
    </row>
    <row r="44" spans="1:6" s="136" customFormat="1" ht="12.75">
      <c r="A44" s="312" t="s">
        <v>103</v>
      </c>
      <c r="B44" s="151"/>
      <c r="C44" s="151"/>
      <c r="D44" s="151"/>
      <c r="E44" s="151"/>
      <c r="F44" s="151"/>
    </row>
    <row r="45" spans="1:6" s="136" customFormat="1" ht="12.75">
      <c r="A45" s="152" t="s">
        <v>107</v>
      </c>
      <c r="B45" s="152"/>
      <c r="C45" s="152"/>
      <c r="D45" s="152"/>
      <c r="E45" s="152"/>
      <c r="F45" s="151"/>
    </row>
    <row r="47" ht="12.75">
      <c r="A47" s="153" t="s">
        <v>105</v>
      </c>
    </row>
    <row r="48" ht="12.75">
      <c r="A48" s="140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11.421875" style="0" customWidth="1"/>
    <col min="3" max="3" width="5.00390625" style="0" customWidth="1"/>
    <col min="4" max="4" width="11.28125" style="0" customWidth="1"/>
    <col min="5" max="5" width="7.421875" style="0" customWidth="1"/>
    <col min="6" max="6" width="11.421875" style="0" customWidth="1"/>
    <col min="7" max="7" width="5.28125" style="0" customWidth="1"/>
    <col min="8" max="8" width="2.7109375" style="0" customWidth="1"/>
  </cols>
  <sheetData>
    <row r="1" ht="15.75">
      <c r="A1" s="27" t="s">
        <v>84</v>
      </c>
    </row>
    <row r="2" ht="15.75">
      <c r="A2" s="27"/>
    </row>
    <row r="3" ht="12.75">
      <c r="A3" s="101" t="s">
        <v>48</v>
      </c>
    </row>
    <row r="4" ht="12.75">
      <c r="A4" s="101" t="s">
        <v>14</v>
      </c>
    </row>
    <row r="5" spans="2:6" ht="12.75">
      <c r="B5" s="29"/>
      <c r="D5" s="29"/>
      <c r="F5" s="29"/>
    </row>
    <row r="6" spans="1:7" ht="12.75">
      <c r="A6" s="30"/>
      <c r="B6" s="31" t="s">
        <v>15</v>
      </c>
      <c r="C6" s="30"/>
      <c r="D6" s="31" t="s">
        <v>73</v>
      </c>
      <c r="E6" s="30"/>
      <c r="F6" s="31" t="s">
        <v>16</v>
      </c>
      <c r="G6" s="5"/>
    </row>
    <row r="7" spans="1:7" ht="12.75">
      <c r="A7" s="32" t="s">
        <v>68</v>
      </c>
      <c r="B7" s="57" t="s">
        <v>85</v>
      </c>
      <c r="D7" s="58">
        <v>0.6388483965014577</v>
      </c>
      <c r="E7" s="33"/>
      <c r="F7" s="34">
        <v>0.02663741469523264</v>
      </c>
      <c r="G7" s="34"/>
    </row>
    <row r="8" spans="1:6" s="44" customFormat="1" ht="12.75">
      <c r="A8" s="38" t="s">
        <v>67</v>
      </c>
      <c r="B8" s="57" t="s">
        <v>86</v>
      </c>
      <c r="C8" s="68"/>
      <c r="D8" s="58">
        <v>0.8021201413427562</v>
      </c>
      <c r="E8" s="58"/>
      <c r="F8" s="73"/>
    </row>
    <row r="9" spans="1:6" s="44" customFormat="1" ht="12.75">
      <c r="A9" s="38" t="s">
        <v>87</v>
      </c>
      <c r="B9" s="69">
        <v>0.10313411078717201</v>
      </c>
      <c r="C9" s="68"/>
      <c r="D9" s="49"/>
      <c r="E9" s="58"/>
      <c r="F9" s="73"/>
    </row>
    <row r="10" spans="1:6" s="44" customFormat="1" ht="12.75">
      <c r="A10" s="38" t="s">
        <v>72</v>
      </c>
      <c r="B10" s="74" t="s">
        <v>88</v>
      </c>
      <c r="C10" s="68"/>
      <c r="D10" s="58">
        <v>0.6875</v>
      </c>
      <c r="E10" s="58"/>
      <c r="F10" s="73"/>
    </row>
    <row r="11" spans="2:7" ht="12.75">
      <c r="B11" s="57"/>
      <c r="D11" s="58"/>
      <c r="E11" s="33"/>
      <c r="F11" s="34"/>
      <c r="G11" s="34"/>
    </row>
    <row r="12" spans="1:7" ht="12.75">
      <c r="A12" s="32" t="s">
        <v>69</v>
      </c>
      <c r="B12" s="57">
        <v>2708</v>
      </c>
      <c r="D12" s="106">
        <v>0.6266617429837519</v>
      </c>
      <c r="E12" s="33"/>
      <c r="F12" s="34">
        <v>0.02431425364758698</v>
      </c>
      <c r="G12" s="34"/>
    </row>
    <row r="13" spans="1:7" ht="12.75">
      <c r="A13" s="4" t="s">
        <v>19</v>
      </c>
      <c r="B13" s="57"/>
      <c r="D13" s="106"/>
      <c r="E13" s="33"/>
      <c r="F13" s="34"/>
      <c r="G13" s="34"/>
    </row>
    <row r="14" spans="1:7" ht="12.75">
      <c r="A14" t="s">
        <v>20</v>
      </c>
      <c r="B14" s="57">
        <v>507</v>
      </c>
      <c r="D14" s="106">
        <v>0.3431952662721893</v>
      </c>
      <c r="E14" s="33"/>
      <c r="F14" s="34"/>
      <c r="G14" s="34"/>
    </row>
    <row r="15" spans="1:7" ht="12.75">
      <c r="A15" t="s">
        <v>21</v>
      </c>
      <c r="B15" s="57">
        <v>305</v>
      </c>
      <c r="D15" s="106">
        <v>0.036065573770491806</v>
      </c>
      <c r="E15" s="33"/>
      <c r="F15" s="34"/>
      <c r="G15" s="34"/>
    </row>
    <row r="16" spans="1:7" ht="12.75">
      <c r="A16" t="s">
        <v>50</v>
      </c>
      <c r="B16" s="57">
        <v>77</v>
      </c>
      <c r="D16" s="106">
        <v>0.6103896103896104</v>
      </c>
      <c r="E16" s="33"/>
      <c r="F16" s="34"/>
      <c r="G16" s="34"/>
    </row>
    <row r="17" spans="1:7" ht="12.75">
      <c r="A17" t="s">
        <v>45</v>
      </c>
      <c r="B17" s="57">
        <v>916</v>
      </c>
      <c r="D17" s="106">
        <v>0.8831877729257642</v>
      </c>
      <c r="E17" s="33"/>
      <c r="F17" s="34"/>
      <c r="G17" s="34"/>
    </row>
    <row r="18" spans="1:7" ht="12.75">
      <c r="A18" t="s">
        <v>24</v>
      </c>
      <c r="B18" s="57">
        <v>579</v>
      </c>
      <c r="D18" s="106">
        <v>0.9930915371329879</v>
      </c>
      <c r="E18" s="33"/>
      <c r="F18" s="34"/>
      <c r="G18" s="34"/>
    </row>
    <row r="19" spans="1:7" ht="12.75">
      <c r="A19" t="s">
        <v>57</v>
      </c>
      <c r="B19" s="57">
        <v>190</v>
      </c>
      <c r="D19" s="106">
        <v>0.15789473684210525</v>
      </c>
      <c r="E19" s="33"/>
      <c r="F19" s="34"/>
      <c r="G19" s="34"/>
    </row>
    <row r="20" spans="1:7" ht="12.75">
      <c r="A20" t="s">
        <v>58</v>
      </c>
      <c r="B20" s="57">
        <v>134</v>
      </c>
      <c r="D20" s="106">
        <v>0.3805970149253731</v>
      </c>
      <c r="E20" s="33"/>
      <c r="F20" s="34"/>
      <c r="G20" s="34"/>
    </row>
    <row r="21" spans="1:7" ht="17.25" customHeight="1">
      <c r="A21" t="s">
        <v>67</v>
      </c>
      <c r="B21" s="57" t="s">
        <v>89</v>
      </c>
      <c r="D21" s="58">
        <v>0.7384615384615385</v>
      </c>
      <c r="E21" s="33"/>
      <c r="F21" s="34"/>
      <c r="G21" s="34"/>
    </row>
    <row r="22" spans="1:7" ht="12.75">
      <c r="A22" t="s">
        <v>87</v>
      </c>
      <c r="B22" s="69">
        <v>0.09654660230226514</v>
      </c>
      <c r="C22" s="102"/>
      <c r="D22" s="49">
        <v>0.11387900355871886</v>
      </c>
      <c r="E22" s="33"/>
      <c r="F22" s="34"/>
      <c r="G22" s="34"/>
    </row>
    <row r="23" spans="1:7" ht="12.75">
      <c r="A23" t="s">
        <v>72</v>
      </c>
      <c r="B23" s="74" t="s">
        <v>90</v>
      </c>
      <c r="C23" s="102"/>
      <c r="D23" s="58">
        <v>0.9090909090909091</v>
      </c>
      <c r="E23" s="33"/>
      <c r="F23" s="34"/>
      <c r="G23" s="34"/>
    </row>
    <row r="24" spans="2:7" ht="12.75">
      <c r="B24" s="57"/>
      <c r="D24" s="58"/>
      <c r="E24" s="33"/>
      <c r="F24" s="34"/>
      <c r="G24" s="34"/>
    </row>
    <row r="25" spans="1:7" ht="12.75">
      <c r="A25" s="32" t="s">
        <v>70</v>
      </c>
      <c r="B25" s="57">
        <v>3121</v>
      </c>
      <c r="D25" s="106">
        <v>0.6276834347965395</v>
      </c>
      <c r="E25" s="33"/>
      <c r="F25" s="34">
        <v>0.025890101868135514</v>
      </c>
      <c r="G25" s="34"/>
    </row>
    <row r="26" spans="1:6" ht="12.75">
      <c r="A26" t="s">
        <v>19</v>
      </c>
      <c r="B26" s="57"/>
      <c r="D26" s="106"/>
      <c r="E26" s="33"/>
      <c r="F26" s="34"/>
    </row>
    <row r="27" spans="1:7" ht="12.75">
      <c r="A27" t="s">
        <v>20</v>
      </c>
      <c r="B27" s="57">
        <v>525</v>
      </c>
      <c r="D27" s="106">
        <v>0.3219047619047619</v>
      </c>
      <c r="E27" s="33"/>
      <c r="F27" s="36"/>
      <c r="G27" s="35"/>
    </row>
    <row r="28" spans="1:7" ht="12.75">
      <c r="A28" t="s">
        <v>21</v>
      </c>
      <c r="B28" s="57">
        <v>305</v>
      </c>
      <c r="D28" s="106">
        <v>0.04590163934426229</v>
      </c>
      <c r="E28" s="33"/>
      <c r="F28" s="36"/>
      <c r="G28" s="35"/>
    </row>
    <row r="29" spans="1:7" ht="12.75">
      <c r="A29" t="s">
        <v>50</v>
      </c>
      <c r="B29" s="57">
        <v>76</v>
      </c>
      <c r="D29" s="106">
        <v>0.35526315789473684</v>
      </c>
      <c r="E29" s="33"/>
      <c r="F29" s="36"/>
      <c r="G29" s="35"/>
    </row>
    <row r="30" spans="1:7" ht="12.75">
      <c r="A30" t="s">
        <v>45</v>
      </c>
      <c r="B30" s="57">
        <v>970</v>
      </c>
      <c r="D30" s="106">
        <v>0.8855670103092783</v>
      </c>
      <c r="E30" s="33"/>
      <c r="F30" s="36"/>
      <c r="G30" s="35"/>
    </row>
    <row r="31" spans="1:7" ht="12.75">
      <c r="A31" t="s">
        <v>24</v>
      </c>
      <c r="B31" s="57">
        <v>761</v>
      </c>
      <c r="D31" s="106">
        <v>0.9842312746386334</v>
      </c>
      <c r="E31" s="33"/>
      <c r="F31" s="36"/>
      <c r="G31" s="35"/>
    </row>
    <row r="32" spans="1:7" ht="12.75">
      <c r="A32" t="s">
        <v>57</v>
      </c>
      <c r="B32" s="57">
        <v>286</v>
      </c>
      <c r="D32" s="106">
        <v>0.16083916083916083</v>
      </c>
      <c r="E32" s="33"/>
      <c r="F32" s="36"/>
      <c r="G32" s="35"/>
    </row>
    <row r="33" spans="1:9" ht="12.75">
      <c r="A33" t="s">
        <v>58</v>
      </c>
      <c r="B33" s="57">
        <v>198</v>
      </c>
      <c r="D33" s="106">
        <v>0.4797979797979798</v>
      </c>
      <c r="E33" s="33"/>
      <c r="F33" s="36"/>
      <c r="G33" s="35"/>
      <c r="I33" s="56"/>
    </row>
    <row r="34" spans="1:7" ht="15.75" customHeight="1">
      <c r="A34" t="s">
        <v>67</v>
      </c>
      <c r="B34" s="57" t="s">
        <v>91</v>
      </c>
      <c r="D34" s="58">
        <v>0.7485549132947977</v>
      </c>
      <c r="E34" s="33"/>
      <c r="F34" s="36"/>
      <c r="G34" s="35"/>
    </row>
    <row r="35" spans="1:7" ht="12.75">
      <c r="A35" t="s">
        <v>87</v>
      </c>
      <c r="B35" s="69">
        <v>0.11121825779492124</v>
      </c>
      <c r="C35" s="102"/>
      <c r="D35" s="49">
        <v>0.13295687885010268</v>
      </c>
      <c r="E35" s="33"/>
      <c r="F35" s="36"/>
      <c r="G35" s="35"/>
    </row>
    <row r="36" spans="1:7" ht="12.75">
      <c r="A36" t="s">
        <v>72</v>
      </c>
      <c r="B36" s="74" t="s">
        <v>92</v>
      </c>
      <c r="C36" s="102"/>
      <c r="D36" s="58">
        <v>0.7619047619047619</v>
      </c>
      <c r="E36" s="33"/>
      <c r="F36" s="36"/>
      <c r="G36" s="35"/>
    </row>
    <row r="37" spans="2:7" ht="12.75">
      <c r="B37" s="57"/>
      <c r="D37" s="58"/>
      <c r="E37" s="33"/>
      <c r="F37" s="36"/>
      <c r="G37" s="35"/>
    </row>
    <row r="38" spans="1:7" ht="12.75">
      <c r="A38" s="32" t="s">
        <v>66</v>
      </c>
      <c r="B38" s="70">
        <v>8573</v>
      </c>
      <c r="D38" s="61">
        <v>0.6309343287064039</v>
      </c>
      <c r="E38" s="33"/>
      <c r="F38" s="36">
        <v>0.02559593474574247</v>
      </c>
      <c r="G38" s="36"/>
    </row>
    <row r="39" spans="2:7" ht="12.75">
      <c r="B39" s="57"/>
      <c r="D39" s="58"/>
      <c r="E39" s="33"/>
      <c r="F39" s="36"/>
      <c r="G39" s="36"/>
    </row>
    <row r="40" spans="1:7" ht="12.75">
      <c r="A40" t="s">
        <v>93</v>
      </c>
      <c r="B40" s="57" t="s">
        <v>94</v>
      </c>
      <c r="D40" s="58">
        <v>0.35443037974683544</v>
      </c>
      <c r="E40" s="33"/>
      <c r="F40" s="36"/>
      <c r="G40" s="36"/>
    </row>
    <row r="41" spans="2:7" ht="12.75">
      <c r="B41" s="57"/>
      <c r="D41" s="58"/>
      <c r="E41" s="33"/>
      <c r="F41" s="36"/>
      <c r="G41" s="36"/>
    </row>
    <row r="42" spans="1:7" ht="12.75">
      <c r="A42" s="103" t="s">
        <v>71</v>
      </c>
      <c r="B42" s="60">
        <v>9047</v>
      </c>
      <c r="C42" s="104"/>
      <c r="D42" s="71">
        <v>0.6164474411407096</v>
      </c>
      <c r="E42" s="105"/>
      <c r="F42" s="72">
        <v>0.0270111304846299</v>
      </c>
      <c r="G42" s="36"/>
    </row>
    <row r="43" spans="4:7" ht="12.75">
      <c r="D43" s="33"/>
      <c r="E43" s="33"/>
      <c r="F43" s="34"/>
      <c r="G43" s="34"/>
    </row>
    <row r="44" spans="1:6" s="44" customFormat="1" ht="12.75">
      <c r="A44" s="313" t="s">
        <v>60</v>
      </c>
      <c r="B44" s="43"/>
      <c r="C44" s="43"/>
      <c r="D44" s="43"/>
      <c r="E44" s="43"/>
      <c r="F44" s="43"/>
    </row>
    <row r="45" spans="1:6" s="44" customFormat="1" ht="12.75">
      <c r="A45" s="62" t="s">
        <v>61</v>
      </c>
      <c r="B45" s="62"/>
      <c r="C45" s="62"/>
      <c r="D45" s="62"/>
      <c r="E45" s="62"/>
      <c r="F45" s="43"/>
    </row>
    <row r="47" ht="12.75">
      <c r="A47" s="39" t="s">
        <v>95</v>
      </c>
    </row>
    <row r="48" ht="12.75">
      <c r="A48" s="4" t="s">
        <v>74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2" width="11.421875" style="0" customWidth="1"/>
    <col min="3" max="3" width="12.7109375" style="0" customWidth="1"/>
    <col min="4" max="4" width="19.421875" style="0" customWidth="1"/>
    <col min="5" max="5" width="12.00390625" style="0" customWidth="1"/>
  </cols>
  <sheetData>
    <row r="1" ht="15.75">
      <c r="A1" s="27" t="s">
        <v>64</v>
      </c>
    </row>
    <row r="2" ht="15.75">
      <c r="A2" s="27"/>
    </row>
    <row r="3" ht="12.75">
      <c r="A3" s="65" t="s">
        <v>48</v>
      </c>
    </row>
    <row r="4" ht="12.75">
      <c r="A4" s="65" t="s">
        <v>14</v>
      </c>
    </row>
    <row r="5" spans="2:4" ht="12.75">
      <c r="B5" s="29"/>
      <c r="C5" s="29"/>
      <c r="D5" s="29"/>
    </row>
    <row r="6" spans="1:4" ht="12.75">
      <c r="A6" s="30"/>
      <c r="B6" s="31" t="s">
        <v>15</v>
      </c>
      <c r="C6" s="31" t="s">
        <v>73</v>
      </c>
      <c r="D6" s="31" t="s">
        <v>16</v>
      </c>
    </row>
    <row r="7" spans="1:4" ht="12.75">
      <c r="A7" s="32" t="s">
        <v>68</v>
      </c>
      <c r="B7" s="57">
        <v>2987</v>
      </c>
      <c r="C7" s="58">
        <v>0.6468028121861399</v>
      </c>
      <c r="D7" s="34">
        <v>0.02713678319645323</v>
      </c>
    </row>
    <row r="8" spans="1:4" s="44" customFormat="1" ht="12.75">
      <c r="A8" s="38" t="s">
        <v>67</v>
      </c>
      <c r="B8" s="57">
        <v>226</v>
      </c>
      <c r="C8" s="58">
        <v>0.8185840707964602</v>
      </c>
      <c r="D8" s="73"/>
    </row>
    <row r="9" spans="1:4" s="44" customFormat="1" ht="12.75">
      <c r="A9" s="38" t="s">
        <v>75</v>
      </c>
      <c r="B9" s="69">
        <v>0.07566119852695012</v>
      </c>
      <c r="C9" s="49">
        <v>0.09575569358178054</v>
      </c>
      <c r="D9" s="73"/>
    </row>
    <row r="10" spans="1:4" s="44" customFormat="1" ht="12.75">
      <c r="A10" s="38" t="s">
        <v>72</v>
      </c>
      <c r="B10" s="74">
        <v>22</v>
      </c>
      <c r="C10" s="58">
        <v>0.6363636363636364</v>
      </c>
      <c r="D10" s="73"/>
    </row>
    <row r="11" spans="2:4" ht="12.75">
      <c r="B11" s="57"/>
      <c r="C11" s="58"/>
      <c r="D11" s="34"/>
    </row>
    <row r="12" spans="1:4" ht="12.75">
      <c r="A12" s="32" t="s">
        <v>69</v>
      </c>
      <c r="B12" s="57">
        <v>3212</v>
      </c>
      <c r="C12" s="58">
        <v>0.6357409713574097</v>
      </c>
      <c r="D12" s="34">
        <v>0.026938173034989434</v>
      </c>
    </row>
    <row r="13" spans="1:4" ht="12.75">
      <c r="A13" s="4" t="s">
        <v>19</v>
      </c>
      <c r="B13" s="57"/>
      <c r="C13" s="58"/>
      <c r="D13" s="34"/>
    </row>
    <row r="14" spans="1:4" ht="12.75">
      <c r="A14" t="s">
        <v>20</v>
      </c>
      <c r="B14" s="57">
        <v>504</v>
      </c>
      <c r="C14" s="58">
        <v>0.32341269841269843</v>
      </c>
      <c r="D14" s="34"/>
    </row>
    <row r="15" spans="1:4" ht="12.75">
      <c r="A15" t="s">
        <v>21</v>
      </c>
      <c r="B15" s="57">
        <v>323</v>
      </c>
      <c r="C15" s="58">
        <v>0.043343653250773995</v>
      </c>
      <c r="D15" s="34"/>
    </row>
    <row r="16" spans="1:4" ht="12.75">
      <c r="A16" t="s">
        <v>50</v>
      </c>
      <c r="B16" s="57">
        <v>89</v>
      </c>
      <c r="C16" s="58">
        <v>0.4044943820224719</v>
      </c>
      <c r="D16" s="34"/>
    </row>
    <row r="17" spans="1:4" ht="12.75">
      <c r="A17" t="s">
        <v>45</v>
      </c>
      <c r="B17" s="57">
        <v>1024</v>
      </c>
      <c r="C17" s="58">
        <v>0.896484375</v>
      </c>
      <c r="D17" s="34"/>
    </row>
    <row r="18" spans="1:4" ht="12.75">
      <c r="A18" t="s">
        <v>24</v>
      </c>
      <c r="B18" s="57">
        <v>782</v>
      </c>
      <c r="C18" s="58">
        <v>0.9820971867007673</v>
      </c>
      <c r="D18" s="34"/>
    </row>
    <row r="19" spans="1:4" ht="12.75">
      <c r="A19" t="s">
        <v>57</v>
      </c>
      <c r="B19" s="57">
        <v>274</v>
      </c>
      <c r="C19" s="58">
        <v>0.17518248175182483</v>
      </c>
      <c r="D19" s="34"/>
    </row>
    <row r="20" spans="1:4" ht="12.75">
      <c r="A20" t="s">
        <v>58</v>
      </c>
      <c r="B20" s="57">
        <v>216</v>
      </c>
      <c r="C20" s="58">
        <v>0.4398148148148148</v>
      </c>
      <c r="D20" s="34"/>
    </row>
    <row r="21" spans="1:4" ht="19.5" customHeight="1">
      <c r="A21" t="s">
        <v>67</v>
      </c>
      <c r="B21" s="57">
        <v>392</v>
      </c>
      <c r="C21" s="58">
        <v>0.8112244897959183</v>
      </c>
      <c r="D21" s="34"/>
    </row>
    <row r="22" spans="1:4" ht="12.75">
      <c r="A22" t="s">
        <v>75</v>
      </c>
      <c r="B22" s="69">
        <v>0.12204234122042341</v>
      </c>
      <c r="C22" s="49">
        <v>0.15572967678746327</v>
      </c>
      <c r="D22" s="34"/>
    </row>
    <row r="23" spans="1:4" ht="12.75">
      <c r="A23" t="s">
        <v>72</v>
      </c>
      <c r="B23" s="74">
        <v>26</v>
      </c>
      <c r="C23" s="58">
        <v>0.5</v>
      </c>
      <c r="D23" s="34"/>
    </row>
    <row r="24" spans="2:4" ht="12.75">
      <c r="B24" s="57"/>
      <c r="C24" s="58"/>
      <c r="D24" s="34"/>
    </row>
    <row r="25" spans="1:4" ht="12.75">
      <c r="A25" s="32" t="s">
        <v>70</v>
      </c>
      <c r="B25" s="57">
        <v>3075</v>
      </c>
      <c r="C25" s="58">
        <v>0.6426016260162601</v>
      </c>
      <c r="D25" s="34">
        <v>0.024634093585522363</v>
      </c>
    </row>
    <row r="26" spans="1:4" ht="12.75">
      <c r="A26" t="s">
        <v>19</v>
      </c>
      <c r="B26" s="57"/>
      <c r="C26" s="58"/>
      <c r="D26" s="34"/>
    </row>
    <row r="27" spans="1:4" ht="12.75">
      <c r="A27" t="s">
        <v>20</v>
      </c>
      <c r="B27" s="57">
        <v>528</v>
      </c>
      <c r="C27" s="58">
        <v>0.38636363636363635</v>
      </c>
      <c r="D27" s="36"/>
    </row>
    <row r="28" spans="1:4" ht="12.75">
      <c r="A28" t="s">
        <v>21</v>
      </c>
      <c r="B28" s="57">
        <v>317</v>
      </c>
      <c r="C28" s="58">
        <v>0.04100946372239748</v>
      </c>
      <c r="D28" s="36"/>
    </row>
    <row r="29" spans="1:4" ht="12.75">
      <c r="A29" t="s">
        <v>50</v>
      </c>
      <c r="B29" s="57">
        <v>93</v>
      </c>
      <c r="C29" s="58">
        <v>0.6236559139784946</v>
      </c>
      <c r="D29" s="36"/>
    </row>
    <row r="30" spans="1:4" ht="12.75">
      <c r="A30" t="s">
        <v>45</v>
      </c>
      <c r="B30" s="57">
        <v>929</v>
      </c>
      <c r="C30" s="58">
        <v>0.8934337997847147</v>
      </c>
      <c r="D30" s="36"/>
    </row>
    <row r="31" spans="1:4" ht="12.75">
      <c r="A31" t="s">
        <v>24</v>
      </c>
      <c r="B31" s="57">
        <v>739</v>
      </c>
      <c r="C31" s="58">
        <v>0.979702300405954</v>
      </c>
      <c r="D31" s="36"/>
    </row>
    <row r="32" spans="1:4" ht="12.75">
      <c r="A32" t="s">
        <v>57</v>
      </c>
      <c r="B32" s="57">
        <v>275</v>
      </c>
      <c r="C32" s="58">
        <v>0.21454545454545454</v>
      </c>
      <c r="D32" s="36"/>
    </row>
    <row r="33" spans="1:4" ht="12.75">
      <c r="A33" t="s">
        <v>58</v>
      </c>
      <c r="B33" s="57">
        <v>194</v>
      </c>
      <c r="C33" s="58">
        <v>0.4536082474226804</v>
      </c>
      <c r="D33" s="36"/>
    </row>
    <row r="34" spans="1:4" ht="19.5" customHeight="1">
      <c r="A34" t="s">
        <v>67</v>
      </c>
      <c r="B34" s="57">
        <v>369</v>
      </c>
      <c r="C34" s="58">
        <v>0.8075880758807588</v>
      </c>
      <c r="D34" s="36"/>
    </row>
    <row r="35" spans="1:4" ht="12.75">
      <c r="A35" t="s">
        <v>75</v>
      </c>
      <c r="B35" s="69">
        <v>0.12</v>
      </c>
      <c r="C35" s="49">
        <v>0.1508097165991903</v>
      </c>
      <c r="D35" s="36"/>
    </row>
    <row r="36" spans="1:4" ht="12.75">
      <c r="A36" t="s">
        <v>72</v>
      </c>
      <c r="B36" s="74">
        <v>31</v>
      </c>
      <c r="C36" s="58">
        <v>0.25806451612903225</v>
      </c>
      <c r="D36" s="36"/>
    </row>
    <row r="37" spans="2:4" ht="12.75">
      <c r="B37" s="57"/>
      <c r="C37" s="58"/>
      <c r="D37" s="36"/>
    </row>
    <row r="38" spans="1:4" ht="12.75">
      <c r="A38" s="32" t="s">
        <v>66</v>
      </c>
      <c r="B38" s="70">
        <v>9274</v>
      </c>
      <c r="C38" s="61">
        <v>0.6415786068578823</v>
      </c>
      <c r="D38" s="36">
        <v>0.026187753257938356</v>
      </c>
    </row>
    <row r="39" spans="2:4" ht="12.75">
      <c r="B39" s="57"/>
      <c r="C39" s="58"/>
      <c r="D39" s="36"/>
    </row>
    <row r="40" spans="1:4" ht="12.75">
      <c r="A40" t="s">
        <v>76</v>
      </c>
      <c r="B40" s="57">
        <v>453</v>
      </c>
      <c r="C40" s="58">
        <v>0.4194260485651214</v>
      </c>
      <c r="D40" s="36"/>
    </row>
    <row r="41" spans="2:4" ht="12.75">
      <c r="B41" s="57"/>
      <c r="C41" s="58"/>
      <c r="D41" s="36"/>
    </row>
    <row r="42" spans="1:4" ht="12.75">
      <c r="A42" s="66" t="s">
        <v>71</v>
      </c>
      <c r="B42" s="60">
        <v>9727</v>
      </c>
      <c r="C42" s="71">
        <v>0.6312326513827491</v>
      </c>
      <c r="D42" s="72">
        <v>0.027466926454600648</v>
      </c>
    </row>
    <row r="43" spans="3:4" ht="12.75">
      <c r="C43" s="33"/>
      <c r="D43" s="34"/>
    </row>
    <row r="44" spans="1:4" s="44" customFormat="1" ht="12.75">
      <c r="A44" s="313" t="s">
        <v>60</v>
      </c>
      <c r="B44" s="43"/>
      <c r="C44" s="43"/>
      <c r="D44" s="43"/>
    </row>
    <row r="45" spans="1:4" s="44" customFormat="1" ht="12.75">
      <c r="A45" s="62" t="s">
        <v>61</v>
      </c>
      <c r="B45" s="62"/>
      <c r="C45" s="62"/>
      <c r="D45" s="43"/>
    </row>
    <row r="47" ht="12.75">
      <c r="A47" s="39" t="s">
        <v>65</v>
      </c>
    </row>
    <row r="48" ht="12.75">
      <c r="A48" s="4" t="s">
        <v>74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42" sqref="A42"/>
    </sheetView>
  </sheetViews>
  <sheetFormatPr defaultColWidth="11.421875" defaultRowHeight="12.75"/>
  <cols>
    <col min="1" max="1" width="27.140625" style="0" customWidth="1"/>
    <col min="2" max="2" width="11.421875" style="0" customWidth="1"/>
    <col min="3" max="3" width="13.00390625" style="0" customWidth="1"/>
    <col min="4" max="4" width="19.140625" style="0" customWidth="1"/>
    <col min="5" max="5" width="13.28125" style="0" customWidth="1"/>
  </cols>
  <sheetData>
    <row r="1" ht="15.75">
      <c r="A1" s="27" t="s">
        <v>47</v>
      </c>
    </row>
    <row r="2" ht="15.75">
      <c r="A2" s="27"/>
    </row>
    <row r="3" ht="12.75">
      <c r="A3" s="28" t="s">
        <v>48</v>
      </c>
    </row>
    <row r="4" ht="12.75">
      <c r="A4" s="28" t="s">
        <v>14</v>
      </c>
    </row>
    <row r="5" spans="2:4" ht="12.75">
      <c r="B5" s="29"/>
      <c r="C5" s="29"/>
      <c r="D5" s="29"/>
    </row>
    <row r="6" spans="1:4" ht="12.75">
      <c r="A6" s="30"/>
      <c r="B6" s="31" t="s">
        <v>15</v>
      </c>
      <c r="C6" s="31" t="s">
        <v>73</v>
      </c>
      <c r="D6" s="31" t="s">
        <v>16</v>
      </c>
    </row>
    <row r="7" spans="1:4" ht="12.75">
      <c r="A7" s="32" t="s">
        <v>68</v>
      </c>
      <c r="B7" s="76" t="s">
        <v>49</v>
      </c>
      <c r="C7" s="33">
        <v>0.6549413735343383</v>
      </c>
      <c r="D7" s="34">
        <v>0.030297904014345407</v>
      </c>
    </row>
    <row r="8" spans="1:4" ht="12.75">
      <c r="A8" t="s">
        <v>67</v>
      </c>
      <c r="B8" s="77">
        <v>283</v>
      </c>
      <c r="C8" s="33">
        <v>0.8268551236749117</v>
      </c>
      <c r="D8" s="34"/>
    </row>
    <row r="9" spans="1:4" ht="12.75">
      <c r="A9" t="s">
        <v>75</v>
      </c>
      <c r="B9" s="69">
        <v>0.07900614182021218</v>
      </c>
      <c r="C9" s="34">
        <v>0.09974424552429667</v>
      </c>
      <c r="D9" s="34"/>
    </row>
    <row r="10" spans="2:4" ht="12.75">
      <c r="B10" s="77"/>
      <c r="C10" s="33"/>
      <c r="D10" s="34"/>
    </row>
    <row r="11" spans="1:4" ht="12.75">
      <c r="A11" s="32" t="s">
        <v>69</v>
      </c>
      <c r="B11" s="77">
        <v>3206</v>
      </c>
      <c r="C11" s="33">
        <v>0.6538701622971286</v>
      </c>
      <c r="D11" s="34">
        <v>0.025920056917405083</v>
      </c>
    </row>
    <row r="12" spans="1:4" ht="12.75">
      <c r="A12" s="4" t="s">
        <v>19</v>
      </c>
      <c r="B12" s="77"/>
      <c r="C12" s="33"/>
      <c r="D12" s="34"/>
    </row>
    <row r="13" spans="1:4" ht="12.75">
      <c r="A13" t="s">
        <v>20</v>
      </c>
      <c r="B13" s="77">
        <v>556</v>
      </c>
      <c r="C13" s="33">
        <v>0.4154676258992806</v>
      </c>
      <c r="D13" s="34"/>
    </row>
    <row r="14" spans="1:4" ht="12.75">
      <c r="A14" t="s">
        <v>21</v>
      </c>
      <c r="B14" s="77">
        <v>316</v>
      </c>
      <c r="C14" s="33">
        <v>0.04430379746835443</v>
      </c>
      <c r="D14" s="34"/>
    </row>
    <row r="15" spans="1:4" ht="12.75">
      <c r="A15" t="s">
        <v>50</v>
      </c>
      <c r="B15" s="77">
        <v>99</v>
      </c>
      <c r="C15" s="33">
        <v>0.6060606060606061</v>
      </c>
      <c r="D15" s="34"/>
    </row>
    <row r="16" spans="1:4" ht="12.75">
      <c r="A16" t="s">
        <v>45</v>
      </c>
      <c r="B16" s="77">
        <v>965</v>
      </c>
      <c r="C16" s="33">
        <v>0.8922279792746114</v>
      </c>
      <c r="D16" s="34"/>
    </row>
    <row r="17" spans="1:4" ht="12.75">
      <c r="A17" t="s">
        <v>24</v>
      </c>
      <c r="B17" s="77">
        <v>795</v>
      </c>
      <c r="C17" s="33">
        <v>0.9811320754716981</v>
      </c>
      <c r="D17" s="34"/>
    </row>
    <row r="18" spans="1:4" ht="12.75">
      <c r="A18" t="s">
        <v>57</v>
      </c>
      <c r="B18" s="77">
        <v>293</v>
      </c>
      <c r="C18" s="33">
        <v>0.2150170648464164</v>
      </c>
      <c r="D18" s="34"/>
    </row>
    <row r="19" spans="1:4" ht="12.75">
      <c r="A19" t="s">
        <v>58</v>
      </c>
      <c r="B19" s="77">
        <v>182</v>
      </c>
      <c r="C19" s="33">
        <v>0.4835164835164835</v>
      </c>
      <c r="D19" s="34"/>
    </row>
    <row r="20" spans="1:4" ht="18" customHeight="1">
      <c r="A20" t="s">
        <v>67</v>
      </c>
      <c r="B20" s="77">
        <v>421</v>
      </c>
      <c r="C20" s="33">
        <v>0.7743467933491687</v>
      </c>
      <c r="D20" s="34"/>
    </row>
    <row r="21" spans="1:4" ht="12.75">
      <c r="A21" t="s">
        <v>77</v>
      </c>
      <c r="B21" s="69">
        <f>B20/B11</f>
        <v>0.1313162819713038</v>
      </c>
      <c r="C21" s="34">
        <v>0.15546018121125418</v>
      </c>
      <c r="D21" s="34"/>
    </row>
    <row r="22" spans="2:4" ht="12.75">
      <c r="B22" s="77"/>
      <c r="C22" s="33"/>
      <c r="D22" s="34"/>
    </row>
    <row r="23" spans="1:4" ht="12.75">
      <c r="A23" s="32" t="s">
        <v>70</v>
      </c>
      <c r="B23" s="78">
        <v>3215</v>
      </c>
      <c r="C23" s="33">
        <v>0.6653188180404355</v>
      </c>
      <c r="D23" s="34">
        <v>0.024780902903566444</v>
      </c>
    </row>
    <row r="24" spans="1:4" ht="12.75">
      <c r="A24" s="4" t="s">
        <v>19</v>
      </c>
      <c r="B24" s="77"/>
      <c r="C24" s="33"/>
      <c r="D24" s="34"/>
    </row>
    <row r="25" spans="1:4" ht="12.75">
      <c r="A25" t="s">
        <v>20</v>
      </c>
      <c r="B25" s="77">
        <v>538</v>
      </c>
      <c r="C25" s="35">
        <v>0.39219330855018586</v>
      </c>
      <c r="D25" s="36"/>
    </row>
    <row r="26" spans="1:4" ht="12.75">
      <c r="A26" t="s">
        <v>21</v>
      </c>
      <c r="B26" s="77">
        <v>324</v>
      </c>
      <c r="C26" s="35">
        <v>0.04938271604938271</v>
      </c>
      <c r="D26" s="36"/>
    </row>
    <row r="27" spans="1:4" ht="12.75">
      <c r="A27" t="s">
        <v>50</v>
      </c>
      <c r="B27" s="77">
        <v>109</v>
      </c>
      <c r="C27" s="35">
        <v>0.5688073394495413</v>
      </c>
      <c r="D27" s="36"/>
    </row>
    <row r="28" spans="1:4" ht="12.75">
      <c r="A28" t="s">
        <v>45</v>
      </c>
      <c r="B28" s="77">
        <v>987</v>
      </c>
      <c r="C28" s="35">
        <v>0.9067882472137792</v>
      </c>
      <c r="D28" s="36"/>
    </row>
    <row r="29" spans="1:4" ht="12.75">
      <c r="A29" t="s">
        <v>24</v>
      </c>
      <c r="B29" s="77">
        <v>802</v>
      </c>
      <c r="C29" s="35">
        <v>0.9887780548628429</v>
      </c>
      <c r="D29" s="36"/>
    </row>
    <row r="30" spans="1:4" ht="12.75">
      <c r="A30" t="s">
        <v>57</v>
      </c>
      <c r="B30" s="77">
        <v>254</v>
      </c>
      <c r="C30" s="35">
        <v>0.16929133858267717</v>
      </c>
      <c r="D30" s="36"/>
    </row>
    <row r="31" spans="1:5" ht="12.75">
      <c r="A31" t="s">
        <v>58</v>
      </c>
      <c r="B31" s="77">
        <v>209</v>
      </c>
      <c r="C31" s="35">
        <v>0.5741626794258373</v>
      </c>
      <c r="D31" s="36"/>
      <c r="E31" s="56"/>
    </row>
    <row r="32" spans="1:4" ht="18.75" customHeight="1">
      <c r="A32" t="s">
        <v>67</v>
      </c>
      <c r="B32" s="77">
        <v>399</v>
      </c>
      <c r="C32" s="35">
        <v>0.8822055137844611</v>
      </c>
      <c r="D32" s="36"/>
    </row>
    <row r="33" spans="1:4" ht="12.75">
      <c r="A33" t="s">
        <v>77</v>
      </c>
      <c r="B33" s="69">
        <f>B32/B23</f>
        <v>0.12410575427682737</v>
      </c>
      <c r="C33" s="36">
        <v>0.1645628798503974</v>
      </c>
      <c r="D33" s="36"/>
    </row>
    <row r="34" spans="2:4" ht="12.75">
      <c r="B34" s="77"/>
      <c r="C34" s="35"/>
      <c r="D34" s="36"/>
    </row>
    <row r="35" spans="1:4" ht="12.75">
      <c r="A35" s="32" t="s">
        <v>27</v>
      </c>
      <c r="B35" s="79">
        <v>10003</v>
      </c>
      <c r="C35" s="80">
        <v>0.658002599220234</v>
      </c>
      <c r="D35" s="36">
        <v>0.026915035880436217</v>
      </c>
    </row>
    <row r="36" spans="2:4" ht="12.75">
      <c r="B36" s="77"/>
      <c r="C36" s="35"/>
      <c r="D36" s="36"/>
    </row>
    <row r="37" spans="1:4" ht="12.75">
      <c r="A37" t="s">
        <v>28</v>
      </c>
      <c r="B37" s="78">
        <v>148</v>
      </c>
      <c r="C37" s="35">
        <v>0.5135135135135135</v>
      </c>
      <c r="D37" s="36"/>
    </row>
    <row r="38" spans="1:4" ht="12.75">
      <c r="A38" t="s">
        <v>76</v>
      </c>
      <c r="B38" s="78">
        <v>481</v>
      </c>
      <c r="C38" s="35">
        <v>0.39501039501039503</v>
      </c>
      <c r="D38" s="36"/>
    </row>
    <row r="39" spans="2:4" ht="12.75">
      <c r="B39" s="77"/>
      <c r="C39" s="35"/>
      <c r="D39" s="36"/>
    </row>
    <row r="40" spans="1:4" ht="12.75">
      <c r="A40" s="37" t="s">
        <v>29</v>
      </c>
      <c r="B40" s="81">
        <v>10632</v>
      </c>
      <c r="C40" s="82">
        <v>0.6440263405456256</v>
      </c>
      <c r="D40" s="72">
        <v>0.02860748390290891</v>
      </c>
    </row>
    <row r="41" spans="3:4" ht="12.75">
      <c r="C41" s="33"/>
      <c r="D41" s="34"/>
    </row>
    <row r="42" spans="1:4" s="44" customFormat="1" ht="12.75">
      <c r="A42" s="313" t="s">
        <v>60</v>
      </c>
      <c r="B42" s="43"/>
      <c r="C42" s="43"/>
      <c r="D42" s="43"/>
    </row>
    <row r="43" spans="1:4" s="44" customFormat="1" ht="12.75">
      <c r="A43" s="62" t="s">
        <v>61</v>
      </c>
      <c r="B43" s="62"/>
      <c r="C43" s="62"/>
      <c r="D43" s="43"/>
    </row>
    <row r="45" ht="12.75">
      <c r="A45" s="39" t="s">
        <v>59</v>
      </c>
    </row>
    <row r="46" ht="12.75">
      <c r="A46" s="4" t="s">
        <v>32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42" sqref="A42"/>
    </sheetView>
  </sheetViews>
  <sheetFormatPr defaultColWidth="11.421875" defaultRowHeight="12.75"/>
  <cols>
    <col min="1" max="1" width="27.140625" style="0" customWidth="1"/>
    <col min="2" max="2" width="11.421875" style="0" customWidth="1"/>
    <col min="3" max="3" width="13.140625" style="0" customWidth="1"/>
    <col min="4" max="4" width="19.7109375" style="0" customWidth="1"/>
  </cols>
  <sheetData>
    <row r="1" ht="15.75">
      <c r="A1" s="27" t="s">
        <v>43</v>
      </c>
    </row>
    <row r="2" ht="15.75">
      <c r="A2" s="27"/>
    </row>
    <row r="3" ht="12.75">
      <c r="A3" s="28" t="s">
        <v>44</v>
      </c>
    </row>
    <row r="4" ht="12.75">
      <c r="A4" s="28" t="s">
        <v>14</v>
      </c>
    </row>
    <row r="5" spans="2:4" ht="12.75">
      <c r="B5" s="29"/>
      <c r="C5" s="29"/>
      <c r="D5" s="29"/>
    </row>
    <row r="6" spans="1:4" ht="12.75">
      <c r="A6" s="30"/>
      <c r="B6" s="31" t="s">
        <v>15</v>
      </c>
      <c r="C6" s="31" t="s">
        <v>73</v>
      </c>
      <c r="D6" s="31" t="s">
        <v>16</v>
      </c>
    </row>
    <row r="7" spans="1:4" ht="12.75">
      <c r="A7" s="32" t="s">
        <v>68</v>
      </c>
      <c r="B7" s="76">
        <v>3397</v>
      </c>
      <c r="C7" s="33">
        <v>0.6423314689431852</v>
      </c>
      <c r="D7" s="34">
        <v>0.027758030381029426</v>
      </c>
    </row>
    <row r="8" spans="1:4" ht="12.75">
      <c r="A8" t="s">
        <v>67</v>
      </c>
      <c r="B8" s="77">
        <v>250</v>
      </c>
      <c r="C8" s="33">
        <v>0.816</v>
      </c>
      <c r="D8" s="34"/>
    </row>
    <row r="9" spans="1:4" ht="12.75">
      <c r="A9" t="s">
        <v>75</v>
      </c>
      <c r="B9" s="69">
        <v>0.07359434795407713</v>
      </c>
      <c r="C9" s="34">
        <v>0.09349220898258478</v>
      </c>
      <c r="D9" s="34"/>
    </row>
    <row r="10" spans="2:4" ht="12.75">
      <c r="B10" s="77"/>
      <c r="C10" s="33"/>
      <c r="D10" s="34"/>
    </row>
    <row r="11" spans="1:4" ht="12.75">
      <c r="A11" s="32" t="s">
        <v>69</v>
      </c>
      <c r="B11" s="77">
        <v>3167</v>
      </c>
      <c r="C11" s="33">
        <v>0.6542469213766972</v>
      </c>
      <c r="D11" s="34">
        <v>0.024646489801318318</v>
      </c>
    </row>
    <row r="12" spans="1:4" ht="12.75">
      <c r="A12" s="4" t="s">
        <v>19</v>
      </c>
      <c r="B12" s="77"/>
      <c r="C12" s="33"/>
      <c r="D12" s="34"/>
    </row>
    <row r="13" spans="1:4" ht="12.75">
      <c r="A13" t="s">
        <v>20</v>
      </c>
      <c r="B13" s="77">
        <v>558</v>
      </c>
      <c r="C13" s="33">
        <v>0.3906810035842294</v>
      </c>
      <c r="D13" s="34"/>
    </row>
    <row r="14" spans="1:4" ht="12.75">
      <c r="A14" t="s">
        <v>21</v>
      </c>
      <c r="B14" s="77">
        <v>370</v>
      </c>
      <c r="C14" s="33">
        <v>0.05675675675675676</v>
      </c>
      <c r="D14" s="34"/>
    </row>
    <row r="15" spans="1:4" ht="12.75">
      <c r="A15" t="s">
        <v>50</v>
      </c>
      <c r="B15" s="77">
        <v>123</v>
      </c>
      <c r="C15" s="33">
        <v>0.6016260162601627</v>
      </c>
      <c r="D15" s="34"/>
    </row>
    <row r="16" spans="1:4" ht="12.75">
      <c r="A16" t="s">
        <v>45</v>
      </c>
      <c r="B16" s="77">
        <v>1009</v>
      </c>
      <c r="C16" s="33">
        <v>0.910802775024777</v>
      </c>
      <c r="D16" s="34"/>
    </row>
    <row r="17" spans="1:4" ht="12.75">
      <c r="A17" t="s">
        <v>24</v>
      </c>
      <c r="B17" s="77">
        <v>677</v>
      </c>
      <c r="C17" s="33">
        <v>0.9881831610044313</v>
      </c>
      <c r="D17" s="34"/>
    </row>
    <row r="18" spans="1:4" ht="12.75">
      <c r="A18" t="s">
        <v>57</v>
      </c>
      <c r="B18" s="77">
        <v>214</v>
      </c>
      <c r="C18" s="33">
        <v>0.1822429906542056</v>
      </c>
      <c r="D18" s="34"/>
    </row>
    <row r="19" spans="1:4" ht="12.75">
      <c r="A19" t="s">
        <v>58</v>
      </c>
      <c r="B19" s="77">
        <v>201</v>
      </c>
      <c r="C19" s="33">
        <v>0.5970149253731343</v>
      </c>
      <c r="D19" s="34"/>
    </row>
    <row r="20" spans="1:4" ht="18" customHeight="1">
      <c r="A20" t="s">
        <v>67</v>
      </c>
      <c r="B20" s="77">
        <v>392</v>
      </c>
      <c r="C20" s="33">
        <v>0.8698979591836735</v>
      </c>
      <c r="D20" s="34"/>
    </row>
    <row r="21" spans="1:4" ht="12.75">
      <c r="A21" t="s">
        <v>75</v>
      </c>
      <c r="B21" s="69">
        <f>B20/B11</f>
        <v>0.12377644458478054</v>
      </c>
      <c r="C21" s="34">
        <v>0.16457528957528958</v>
      </c>
      <c r="D21" s="34"/>
    </row>
    <row r="22" spans="2:4" ht="12.75">
      <c r="B22" s="77"/>
      <c r="C22" s="33"/>
      <c r="D22" s="34"/>
    </row>
    <row r="23" spans="1:4" ht="12.75">
      <c r="A23" s="32" t="s">
        <v>70</v>
      </c>
      <c r="B23" s="77">
        <v>3090</v>
      </c>
      <c r="C23" s="33">
        <v>0.6634304207119741</v>
      </c>
      <c r="D23" s="34">
        <v>0.023487203654578483</v>
      </c>
    </row>
    <row r="24" spans="1:4" ht="12.75">
      <c r="A24" s="4" t="s">
        <v>19</v>
      </c>
      <c r="B24" s="77"/>
      <c r="C24" s="33"/>
      <c r="D24" s="34"/>
    </row>
    <row r="25" spans="1:4" ht="12.75">
      <c r="A25" t="s">
        <v>20</v>
      </c>
      <c r="B25" s="77">
        <v>536</v>
      </c>
      <c r="C25" s="35">
        <v>0.3824626865671642</v>
      </c>
      <c r="D25" s="36"/>
    </row>
    <row r="26" spans="1:4" ht="12.75">
      <c r="A26" t="s">
        <v>21</v>
      </c>
      <c r="B26" s="77">
        <v>330</v>
      </c>
      <c r="C26" s="35">
        <v>0.048484848484848485</v>
      </c>
      <c r="D26" s="36"/>
    </row>
    <row r="27" spans="1:4" ht="12.75">
      <c r="A27" t="s">
        <v>50</v>
      </c>
      <c r="B27" s="77">
        <v>122</v>
      </c>
      <c r="C27" s="35">
        <v>0.6721311475409836</v>
      </c>
      <c r="D27" s="36"/>
    </row>
    <row r="28" spans="1:4" ht="12.75">
      <c r="A28" t="s">
        <v>45</v>
      </c>
      <c r="B28" s="77">
        <v>876</v>
      </c>
      <c r="C28" s="35">
        <v>0.8801369863013698</v>
      </c>
      <c r="D28" s="36"/>
    </row>
    <row r="29" spans="1:4" ht="12.75">
      <c r="A29" t="s">
        <v>24</v>
      </c>
      <c r="B29" s="77">
        <v>769</v>
      </c>
      <c r="C29" s="35">
        <v>0.9869960988296489</v>
      </c>
      <c r="D29" s="36"/>
    </row>
    <row r="30" spans="1:4" ht="12.75">
      <c r="A30" t="s">
        <v>57</v>
      </c>
      <c r="B30" s="77">
        <v>220</v>
      </c>
      <c r="C30" s="35">
        <v>0.19545454545454546</v>
      </c>
      <c r="D30" s="36"/>
    </row>
    <row r="31" spans="1:5" ht="12.75">
      <c r="A31" t="s">
        <v>58</v>
      </c>
      <c r="B31" s="77">
        <v>218</v>
      </c>
      <c r="C31" s="35">
        <v>0.6284403669724771</v>
      </c>
      <c r="D31" s="36"/>
      <c r="E31" s="56"/>
    </row>
    <row r="32" spans="1:4" ht="18.75" customHeight="1">
      <c r="A32" t="s">
        <v>67</v>
      </c>
      <c r="B32" s="77">
        <v>374</v>
      </c>
      <c r="C32" s="35">
        <v>0.8101604278074866</v>
      </c>
      <c r="D32" s="36"/>
    </row>
    <row r="33" spans="1:4" ht="12.75">
      <c r="A33" t="s">
        <v>75</v>
      </c>
      <c r="B33" s="69">
        <f>B32/B23</f>
        <v>0.12103559870550162</v>
      </c>
      <c r="C33" s="36">
        <v>0.14780487804878048</v>
      </c>
      <c r="D33" s="36"/>
    </row>
    <row r="34" spans="2:4" ht="12.75">
      <c r="B34" s="77"/>
      <c r="C34" s="35"/>
      <c r="D34" s="36"/>
    </row>
    <row r="35" spans="1:4" ht="12.75">
      <c r="A35" s="32" t="s">
        <v>27</v>
      </c>
      <c r="B35" s="79">
        <v>9654</v>
      </c>
      <c r="C35" s="80">
        <v>0.652993577791589</v>
      </c>
      <c r="D35" s="36">
        <v>0.025243373418366948</v>
      </c>
    </row>
    <row r="36" spans="2:4" ht="12.75">
      <c r="B36" s="77"/>
      <c r="C36" s="35"/>
      <c r="D36" s="36"/>
    </row>
    <row r="37" spans="1:4" ht="12.75">
      <c r="A37" t="s">
        <v>28</v>
      </c>
      <c r="B37" s="77">
        <v>164</v>
      </c>
      <c r="C37" s="35">
        <v>0.4634146341463415</v>
      </c>
      <c r="D37" s="36"/>
    </row>
    <row r="38" spans="1:4" ht="12.75">
      <c r="A38" t="s">
        <v>76</v>
      </c>
      <c r="B38" s="77">
        <v>486</v>
      </c>
      <c r="C38" s="35">
        <v>0.3683127572016461</v>
      </c>
      <c r="D38" s="36"/>
    </row>
    <row r="39" spans="2:4" ht="12.75">
      <c r="B39" s="77"/>
      <c r="C39" s="35"/>
      <c r="D39" s="36"/>
    </row>
    <row r="40" spans="1:4" ht="12.75">
      <c r="A40" s="37" t="s">
        <v>29</v>
      </c>
      <c r="B40" s="81">
        <v>10304</v>
      </c>
      <c r="C40" s="82">
        <v>0.6365489130434783</v>
      </c>
      <c r="D40" s="72">
        <v>0.026942999762052312</v>
      </c>
    </row>
    <row r="41" spans="3:4" ht="12.75">
      <c r="C41" s="33"/>
      <c r="D41" s="34"/>
    </row>
    <row r="42" spans="1:4" s="44" customFormat="1" ht="12.75">
      <c r="A42" s="313" t="s">
        <v>60</v>
      </c>
      <c r="B42" s="43"/>
      <c r="C42" s="43"/>
      <c r="D42" s="43"/>
    </row>
    <row r="43" spans="1:4" s="44" customFormat="1" ht="12.75">
      <c r="A43" s="62" t="s">
        <v>62</v>
      </c>
      <c r="B43" s="62"/>
      <c r="C43" s="62"/>
      <c r="D43" s="43"/>
    </row>
    <row r="45" ht="12.75">
      <c r="A45" s="39" t="s">
        <v>46</v>
      </c>
    </row>
    <row r="46" ht="12.75">
      <c r="A46" s="4" t="s">
        <v>74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A42" sqref="A42"/>
    </sheetView>
  </sheetViews>
  <sheetFormatPr defaultColWidth="11.421875" defaultRowHeight="12.75"/>
  <cols>
    <col min="1" max="1" width="26.8515625" style="0" customWidth="1"/>
    <col min="2" max="2" width="11.421875" style="0" customWidth="1"/>
    <col min="3" max="3" width="12.7109375" style="0" customWidth="1"/>
    <col min="4" max="4" width="19.421875" style="0" customWidth="1"/>
    <col min="5" max="5" width="13.7109375" style="0" customWidth="1"/>
  </cols>
  <sheetData>
    <row r="1" ht="15.75">
      <c r="A1" s="27" t="s">
        <v>12</v>
      </c>
    </row>
    <row r="2" ht="15.75">
      <c r="A2" s="27"/>
    </row>
    <row r="3" ht="12.75">
      <c r="A3" s="28" t="s">
        <v>13</v>
      </c>
    </row>
    <row r="4" ht="12.75">
      <c r="A4" s="28" t="s">
        <v>14</v>
      </c>
    </row>
    <row r="5" spans="2:4" ht="12.75">
      <c r="B5" s="29"/>
      <c r="C5" s="29"/>
      <c r="D5" s="29"/>
    </row>
    <row r="6" spans="1:4" ht="12.75">
      <c r="A6" s="30"/>
      <c r="B6" s="31" t="s">
        <v>15</v>
      </c>
      <c r="C6" s="31" t="s">
        <v>73</v>
      </c>
      <c r="D6" s="31" t="s">
        <v>16</v>
      </c>
    </row>
    <row r="7" spans="1:4" ht="12.75">
      <c r="A7" s="32" t="s">
        <v>68</v>
      </c>
      <c r="B7" s="83">
        <v>3505</v>
      </c>
      <c r="C7" s="33">
        <v>0.6639087018544936</v>
      </c>
      <c r="D7" s="34">
        <v>0.027490196078431374</v>
      </c>
    </row>
    <row r="8" spans="1:4" ht="12.75">
      <c r="A8" t="s">
        <v>67</v>
      </c>
      <c r="B8" s="78">
        <v>293</v>
      </c>
      <c r="C8" s="33">
        <v>0.8430034129692833</v>
      </c>
      <c r="D8" s="34"/>
    </row>
    <row r="9" spans="1:4" ht="12.75">
      <c r="A9" t="s">
        <v>75</v>
      </c>
      <c r="B9" s="69">
        <v>0.08359486447931526</v>
      </c>
      <c r="C9" s="34">
        <v>0.10614525139664804</v>
      </c>
      <c r="D9" s="34"/>
    </row>
    <row r="10" spans="2:4" ht="12.75">
      <c r="B10" s="77"/>
      <c r="C10" s="33"/>
      <c r="D10" s="34"/>
    </row>
    <row r="11" spans="1:4" ht="12.75">
      <c r="A11" s="32" t="s">
        <v>69</v>
      </c>
      <c r="B11" s="78">
        <v>3186</v>
      </c>
      <c r="C11" s="33">
        <v>0.6635279347143754</v>
      </c>
      <c r="D11" s="34">
        <v>0.02442820668133688</v>
      </c>
    </row>
    <row r="12" spans="1:4" ht="12.75">
      <c r="A12" s="4" t="s">
        <v>19</v>
      </c>
      <c r="B12" s="77"/>
      <c r="C12" s="33"/>
      <c r="D12" s="34"/>
    </row>
    <row r="13" spans="1:4" ht="12.75">
      <c r="A13" t="s">
        <v>20</v>
      </c>
      <c r="B13" s="78">
        <v>528</v>
      </c>
      <c r="C13" s="33">
        <v>0.4015151515151515</v>
      </c>
      <c r="D13" s="34"/>
    </row>
    <row r="14" spans="1:4" ht="12.75">
      <c r="A14" t="s">
        <v>21</v>
      </c>
      <c r="B14" s="78">
        <v>341</v>
      </c>
      <c r="C14" s="33">
        <v>0.04398826979472141</v>
      </c>
      <c r="D14" s="34"/>
    </row>
    <row r="15" spans="1:4" ht="12.75">
      <c r="A15" t="s">
        <v>50</v>
      </c>
      <c r="B15" s="78">
        <v>135</v>
      </c>
      <c r="C15" s="33">
        <v>0.6666666666666666</v>
      </c>
      <c r="D15" s="34"/>
    </row>
    <row r="16" spans="1:4" ht="12.75">
      <c r="A16" t="s">
        <v>45</v>
      </c>
      <c r="B16" s="77">
        <v>947</v>
      </c>
      <c r="C16" s="33">
        <v>0.8986272439281943</v>
      </c>
      <c r="D16" s="34"/>
    </row>
    <row r="17" spans="1:4" ht="12.75">
      <c r="A17" t="s">
        <v>24</v>
      </c>
      <c r="B17" s="78">
        <v>797</v>
      </c>
      <c r="C17" s="33">
        <v>0.986198243412798</v>
      </c>
      <c r="D17" s="34"/>
    </row>
    <row r="18" spans="1:4" ht="12.75">
      <c r="A18" t="s">
        <v>57</v>
      </c>
      <c r="B18" s="78">
        <v>259</v>
      </c>
      <c r="C18" s="33">
        <v>0.1776061776061776</v>
      </c>
      <c r="D18" s="34"/>
    </row>
    <row r="19" spans="1:4" ht="12.75">
      <c r="A19" t="s">
        <v>58</v>
      </c>
      <c r="B19" s="77">
        <v>179</v>
      </c>
      <c r="C19" s="33">
        <v>0.6368715083798883</v>
      </c>
      <c r="D19" s="34"/>
    </row>
    <row r="20" spans="1:4" ht="18" customHeight="1">
      <c r="A20" t="s">
        <v>67</v>
      </c>
      <c r="B20" s="78">
        <v>358</v>
      </c>
      <c r="C20" s="33">
        <v>0.8156424581005587</v>
      </c>
      <c r="D20" s="34"/>
    </row>
    <row r="21" spans="1:4" ht="12.75">
      <c r="A21" t="s">
        <v>75</v>
      </c>
      <c r="B21" s="69">
        <f>B20/B11</f>
        <v>0.11236660389202763</v>
      </c>
      <c r="C21" s="34">
        <v>0.13812677388836328</v>
      </c>
      <c r="D21" s="34"/>
    </row>
    <row r="22" spans="2:4" ht="12.75">
      <c r="B22" s="77"/>
      <c r="C22" s="33"/>
      <c r="D22" s="34"/>
    </row>
    <row r="23" spans="1:4" ht="12.75">
      <c r="A23" s="32" t="s">
        <v>26</v>
      </c>
      <c r="B23" s="78">
        <v>3176</v>
      </c>
      <c r="C23" s="33">
        <v>0.6675062972292192</v>
      </c>
      <c r="D23" s="34">
        <v>0.024061335191975515</v>
      </c>
    </row>
    <row r="24" spans="1:4" ht="12.75">
      <c r="A24" s="4" t="s">
        <v>19</v>
      </c>
      <c r="B24" s="77"/>
      <c r="C24" s="33"/>
      <c r="D24" s="34"/>
    </row>
    <row r="25" spans="1:4" ht="12.75">
      <c r="A25" t="s">
        <v>20</v>
      </c>
      <c r="B25" s="78">
        <v>487</v>
      </c>
      <c r="C25" s="35">
        <v>0.38809034907597534</v>
      </c>
      <c r="D25" s="36"/>
    </row>
    <row r="26" spans="1:4" ht="12.75">
      <c r="A26" t="s">
        <v>21</v>
      </c>
      <c r="B26" s="78">
        <v>310</v>
      </c>
      <c r="C26" s="35">
        <v>0.05161290322580645</v>
      </c>
      <c r="D26" s="36"/>
    </row>
    <row r="27" spans="1:4" ht="12.75">
      <c r="A27" t="s">
        <v>50</v>
      </c>
      <c r="B27" s="78">
        <v>160</v>
      </c>
      <c r="C27" s="35">
        <v>0.56875</v>
      </c>
      <c r="D27" s="36"/>
    </row>
    <row r="28" spans="1:4" ht="12.75">
      <c r="A28" t="s">
        <v>45</v>
      </c>
      <c r="B28" s="84">
        <v>948</v>
      </c>
      <c r="C28" s="35">
        <v>0.9124472573839663</v>
      </c>
      <c r="D28" s="36"/>
    </row>
    <row r="29" spans="1:4" ht="12.75">
      <c r="A29" t="s">
        <v>24</v>
      </c>
      <c r="B29" s="78">
        <v>811</v>
      </c>
      <c r="C29" s="35">
        <v>0.9852034525277436</v>
      </c>
      <c r="D29" s="36"/>
    </row>
    <row r="30" spans="1:4" ht="12.75">
      <c r="A30" t="s">
        <v>57</v>
      </c>
      <c r="B30" s="78">
        <v>269</v>
      </c>
      <c r="C30" s="35">
        <v>0.12639405204460966</v>
      </c>
      <c r="D30" s="36"/>
    </row>
    <row r="31" spans="1:4" ht="12.75">
      <c r="A31" t="s">
        <v>58</v>
      </c>
      <c r="B31" s="84">
        <v>191</v>
      </c>
      <c r="C31" s="35">
        <v>0.6596858638743456</v>
      </c>
      <c r="D31" s="36"/>
    </row>
    <row r="32" spans="1:4" ht="19.5" customHeight="1">
      <c r="A32" t="s">
        <v>67</v>
      </c>
      <c r="B32" s="78">
        <v>329</v>
      </c>
      <c r="C32" s="35">
        <v>0.8541033434650456</v>
      </c>
      <c r="D32" s="36"/>
    </row>
    <row r="33" spans="1:4" ht="12.75">
      <c r="A33" t="s">
        <v>75</v>
      </c>
      <c r="B33" s="69">
        <f>B32/B23</f>
        <v>0.10358942065491183</v>
      </c>
      <c r="C33" s="36">
        <v>0.13254716981132075</v>
      </c>
      <c r="D33" s="36"/>
    </row>
    <row r="34" spans="2:4" ht="12.75">
      <c r="B34" s="77"/>
      <c r="C34" s="35"/>
      <c r="D34" s="36"/>
    </row>
    <row r="35" spans="1:4" ht="12.75">
      <c r="A35" s="32" t="s">
        <v>27</v>
      </c>
      <c r="B35" s="79">
        <v>9867</v>
      </c>
      <c r="C35" s="80">
        <v>0.6649437519002737</v>
      </c>
      <c r="D35" s="36">
        <v>0.02530525570695452</v>
      </c>
    </row>
    <row r="36" spans="2:4" ht="12.75">
      <c r="B36" s="77"/>
      <c r="C36" s="35"/>
      <c r="D36" s="36"/>
    </row>
    <row r="37" spans="1:4" ht="12.75">
      <c r="A37" t="s">
        <v>28</v>
      </c>
      <c r="B37" s="78">
        <v>169</v>
      </c>
      <c r="C37" s="35">
        <v>0.46745562130177515</v>
      </c>
      <c r="D37" s="36"/>
    </row>
    <row r="38" spans="1:4" ht="12.75">
      <c r="A38" t="s">
        <v>76</v>
      </c>
      <c r="B38" s="78">
        <v>498</v>
      </c>
      <c r="C38" s="35">
        <v>0.36947791164658633</v>
      </c>
      <c r="D38" s="36"/>
    </row>
    <row r="39" spans="2:4" ht="12.75">
      <c r="B39" s="77"/>
      <c r="C39" s="35"/>
      <c r="D39" s="36"/>
    </row>
    <row r="40" spans="1:4" ht="12.75">
      <c r="A40" s="37" t="s">
        <v>29</v>
      </c>
      <c r="B40" s="81">
        <v>10534</v>
      </c>
      <c r="C40" s="82">
        <v>0.647807100816404</v>
      </c>
      <c r="D40" s="72">
        <v>0.02701586739810063</v>
      </c>
    </row>
    <row r="41" spans="3:4" ht="12.75">
      <c r="C41" s="33"/>
      <c r="D41" s="34"/>
    </row>
    <row r="42" spans="1:4" s="44" customFormat="1" ht="12.75">
      <c r="A42" s="38" t="s">
        <v>60</v>
      </c>
      <c r="B42" s="43"/>
      <c r="C42" s="43"/>
      <c r="D42" s="43"/>
    </row>
    <row r="43" spans="1:4" s="44" customFormat="1" ht="12.75">
      <c r="A43" s="62" t="s">
        <v>62</v>
      </c>
      <c r="B43" s="62"/>
      <c r="C43" s="62"/>
      <c r="D43" s="43"/>
    </row>
    <row r="45" ht="12.75">
      <c r="A45" s="39" t="s">
        <v>31</v>
      </c>
    </row>
    <row r="46" ht="12.75">
      <c r="A46" s="4" t="s">
        <v>32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28.00390625" style="0" customWidth="1"/>
    <col min="2" max="2" width="11.421875" style="0" customWidth="1"/>
    <col min="3" max="3" width="13.140625" style="0" customWidth="1"/>
    <col min="4" max="4" width="20.00390625" style="0" customWidth="1"/>
  </cols>
  <sheetData>
    <row r="1" ht="15.75">
      <c r="A1" s="27" t="s">
        <v>33</v>
      </c>
    </row>
    <row r="2" ht="15.75">
      <c r="A2" s="27"/>
    </row>
    <row r="3" ht="12.75">
      <c r="A3" s="28" t="s">
        <v>34</v>
      </c>
    </row>
    <row r="4" ht="12.75">
      <c r="A4" s="28" t="s">
        <v>14</v>
      </c>
    </row>
    <row r="5" spans="2:4" ht="12.75">
      <c r="B5" s="29"/>
      <c r="C5" s="29"/>
      <c r="D5" s="29"/>
    </row>
    <row r="6" spans="1:4" ht="12.75">
      <c r="A6" s="30"/>
      <c r="B6" s="31" t="s">
        <v>15</v>
      </c>
      <c r="C6" s="31" t="s">
        <v>73</v>
      </c>
      <c r="D6" s="31" t="s">
        <v>16</v>
      </c>
    </row>
    <row r="7" spans="1:4" ht="12.75">
      <c r="A7" s="32" t="s">
        <v>68</v>
      </c>
      <c r="B7" s="85">
        <v>3577</v>
      </c>
      <c r="C7" s="33">
        <v>0.6790606653620352</v>
      </c>
      <c r="D7" s="34">
        <v>0.027632077002108905</v>
      </c>
    </row>
    <row r="8" spans="1:4" ht="12.75">
      <c r="A8" t="s">
        <v>67</v>
      </c>
      <c r="B8" s="86">
        <v>325</v>
      </c>
      <c r="C8" s="33">
        <v>0.8153846153846154</v>
      </c>
      <c r="D8" s="34"/>
    </row>
    <row r="9" spans="1:4" ht="12.75">
      <c r="A9" t="s">
        <v>75</v>
      </c>
      <c r="B9" s="87">
        <f>B8/B7</f>
        <v>0.09085826111266425</v>
      </c>
      <c r="C9" s="34">
        <v>0.10909839440098806</v>
      </c>
      <c r="D9" s="34"/>
    </row>
    <row r="10" spans="2:4" ht="12.75">
      <c r="B10" s="86"/>
      <c r="C10" s="33"/>
      <c r="D10" s="34"/>
    </row>
    <row r="11" spans="1:4" ht="12.75">
      <c r="A11" s="32" t="s">
        <v>69</v>
      </c>
      <c r="B11" s="86">
        <v>3319</v>
      </c>
      <c r="C11" s="33">
        <v>0.6709852365170232</v>
      </c>
      <c r="D11" s="34">
        <v>0.025351940542481115</v>
      </c>
    </row>
    <row r="12" spans="1:4" ht="12.75">
      <c r="A12" s="4" t="s">
        <v>19</v>
      </c>
      <c r="B12" s="86"/>
      <c r="C12" s="33"/>
      <c r="D12" s="34"/>
    </row>
    <row r="13" spans="1:4" ht="12.75">
      <c r="A13" t="s">
        <v>20</v>
      </c>
      <c r="B13" s="86">
        <v>508</v>
      </c>
      <c r="C13" s="33">
        <v>0.4153543307086614</v>
      </c>
      <c r="D13" s="34"/>
    </row>
    <row r="14" spans="1:4" ht="12.75">
      <c r="A14" t="s">
        <v>21</v>
      </c>
      <c r="B14" s="86">
        <v>329</v>
      </c>
      <c r="C14" s="33">
        <v>0.03951367781155015</v>
      </c>
      <c r="D14" s="34"/>
    </row>
    <row r="15" spans="1:4" ht="12.75">
      <c r="A15" t="s">
        <v>50</v>
      </c>
      <c r="B15" s="86">
        <v>175</v>
      </c>
      <c r="C15" s="33">
        <v>0.5885714285714285</v>
      </c>
      <c r="D15" s="34"/>
    </row>
    <row r="16" spans="1:4" ht="12.75">
      <c r="A16" t="s">
        <v>45</v>
      </c>
      <c r="B16" s="86">
        <v>968</v>
      </c>
      <c r="C16" s="33">
        <v>0.9080578512396694</v>
      </c>
      <c r="D16" s="34"/>
    </row>
    <row r="17" spans="1:4" ht="12.75">
      <c r="A17" t="s">
        <v>24</v>
      </c>
      <c r="B17" s="86">
        <v>857</v>
      </c>
      <c r="C17" s="33">
        <v>0.9801633605600933</v>
      </c>
      <c r="D17" s="34"/>
    </row>
    <row r="18" spans="1:4" ht="12.75">
      <c r="A18" t="s">
        <v>57</v>
      </c>
      <c r="B18" s="86">
        <v>225</v>
      </c>
      <c r="C18" s="33">
        <v>0.14666666666666667</v>
      </c>
      <c r="D18" s="34"/>
    </row>
    <row r="19" spans="1:4" ht="12.75">
      <c r="A19" t="s">
        <v>58</v>
      </c>
      <c r="B19" s="86">
        <v>257</v>
      </c>
      <c r="C19" s="33">
        <v>0.6147859922178989</v>
      </c>
      <c r="D19" s="34"/>
    </row>
    <row r="20" spans="1:4" ht="18" customHeight="1">
      <c r="A20" t="s">
        <v>67</v>
      </c>
      <c r="B20" s="86">
        <v>395</v>
      </c>
      <c r="C20" s="33">
        <v>0.8253164556962025</v>
      </c>
      <c r="D20" s="34"/>
    </row>
    <row r="21" spans="1:4" ht="12.75">
      <c r="A21" t="s">
        <v>75</v>
      </c>
      <c r="B21" s="87">
        <v>0.11901175052726724</v>
      </c>
      <c r="C21" s="34">
        <v>0.14638527166591828</v>
      </c>
      <c r="D21" s="34"/>
    </row>
    <row r="22" spans="2:4" ht="12.75">
      <c r="B22" s="86"/>
      <c r="C22" s="33"/>
      <c r="D22" s="34"/>
    </row>
    <row r="23" spans="1:4" ht="12.75">
      <c r="A23" s="32" t="s">
        <v>70</v>
      </c>
      <c r="B23" s="86">
        <v>3163</v>
      </c>
      <c r="C23" s="33">
        <v>0.6463890696161353</v>
      </c>
      <c r="D23" s="34">
        <v>0.02551526640584036</v>
      </c>
    </row>
    <row r="24" spans="1:3" ht="12.75">
      <c r="A24" s="4" t="s">
        <v>19</v>
      </c>
      <c r="B24" s="86"/>
      <c r="C24" s="33"/>
    </row>
    <row r="25" spans="1:4" ht="12.75">
      <c r="A25" t="s">
        <v>20</v>
      </c>
      <c r="B25" s="86">
        <v>499</v>
      </c>
      <c r="C25" s="35">
        <v>0.3967935871743487</v>
      </c>
      <c r="D25" s="35"/>
    </row>
    <row r="26" spans="1:4" ht="12.75">
      <c r="A26" t="s">
        <v>21</v>
      </c>
      <c r="B26" s="86">
        <v>317</v>
      </c>
      <c r="C26" s="35">
        <v>0.031545741324921134</v>
      </c>
      <c r="D26" s="35"/>
    </row>
    <row r="27" spans="1:4" ht="12.75">
      <c r="A27" t="s">
        <v>52</v>
      </c>
      <c r="B27" s="86">
        <v>156</v>
      </c>
      <c r="C27" s="35">
        <v>0.5256410256410257</v>
      </c>
      <c r="D27" s="35"/>
    </row>
    <row r="28" spans="1:4" ht="12.75">
      <c r="A28" t="s">
        <v>53</v>
      </c>
      <c r="B28" s="86">
        <v>940</v>
      </c>
      <c r="C28" s="35">
        <v>0.8957446808510638</v>
      </c>
      <c r="D28" s="35"/>
    </row>
    <row r="29" spans="1:4" ht="12.75">
      <c r="A29" t="s">
        <v>24</v>
      </c>
      <c r="B29" s="86">
        <v>792</v>
      </c>
      <c r="C29" s="35">
        <v>0.9734848484848485</v>
      </c>
      <c r="D29" s="35"/>
    </row>
    <row r="30" spans="1:4" ht="12.75">
      <c r="A30" t="s">
        <v>57</v>
      </c>
      <c r="B30" s="86">
        <v>220</v>
      </c>
      <c r="C30" s="35">
        <v>0.20909090909090908</v>
      </c>
      <c r="D30" s="35"/>
    </row>
    <row r="31" spans="1:4" ht="12.75">
      <c r="A31" t="s">
        <v>58</v>
      </c>
      <c r="B31" s="86">
        <v>239</v>
      </c>
      <c r="C31" s="35">
        <v>0.6108786610878661</v>
      </c>
      <c r="D31" s="35"/>
    </row>
    <row r="32" spans="1:4" ht="18" customHeight="1">
      <c r="A32" t="s">
        <v>67</v>
      </c>
      <c r="B32" s="86">
        <v>383</v>
      </c>
      <c r="C32" s="35">
        <v>0.8172323759791122</v>
      </c>
      <c r="D32" s="35"/>
    </row>
    <row r="33" spans="1:4" ht="12.75">
      <c r="A33" t="s">
        <v>75</v>
      </c>
      <c r="B33" s="87">
        <v>0.12108757508694278</v>
      </c>
      <c r="C33" s="36">
        <v>0.14940334128878283</v>
      </c>
      <c r="D33" s="35"/>
    </row>
    <row r="34" spans="2:4" ht="12.75">
      <c r="B34" s="86"/>
      <c r="C34" s="35"/>
      <c r="D34" s="35"/>
    </row>
    <row r="35" spans="1:4" ht="12.75">
      <c r="A35" s="32" t="s">
        <v>27</v>
      </c>
      <c r="B35" s="88">
        <v>10059</v>
      </c>
      <c r="C35" s="80">
        <v>0.6604036186499652</v>
      </c>
      <c r="D35" s="36">
        <v>0.026172615934619198</v>
      </c>
    </row>
    <row r="36" spans="2:4" ht="12.75">
      <c r="B36" s="86"/>
      <c r="C36" s="35"/>
      <c r="D36" s="36"/>
    </row>
    <row r="37" spans="1:4" ht="12.75">
      <c r="A37" t="s">
        <v>28</v>
      </c>
      <c r="B37" s="86">
        <v>122</v>
      </c>
      <c r="C37" s="35">
        <v>0.38524590163934425</v>
      </c>
      <c r="D37" s="36"/>
    </row>
    <row r="38" spans="1:4" ht="12.75">
      <c r="A38" t="s">
        <v>76</v>
      </c>
      <c r="B38" s="86">
        <v>442</v>
      </c>
      <c r="C38" s="35">
        <v>0.3597285067873303</v>
      </c>
      <c r="D38" s="36"/>
    </row>
    <row r="39" spans="2:4" ht="12.75">
      <c r="B39" s="86"/>
      <c r="C39" s="35"/>
      <c r="D39" s="36"/>
    </row>
    <row r="40" spans="1:4" ht="12.75">
      <c r="A40" s="37" t="s">
        <v>29</v>
      </c>
      <c r="B40" s="89">
        <v>10623</v>
      </c>
      <c r="C40" s="82">
        <v>0.6447331262355267</v>
      </c>
      <c r="D40" s="72">
        <v>0.027640093356542373</v>
      </c>
    </row>
    <row r="41" spans="3:4" ht="12.75">
      <c r="C41" s="33"/>
      <c r="D41" s="34"/>
    </row>
    <row r="42" spans="1:4" s="44" customFormat="1" ht="12.75">
      <c r="A42" s="38" t="s">
        <v>60</v>
      </c>
      <c r="B42" s="43"/>
      <c r="C42" s="43"/>
      <c r="D42" s="43"/>
    </row>
    <row r="43" spans="1:4" s="44" customFormat="1" ht="12.75">
      <c r="A43" s="62" t="s">
        <v>62</v>
      </c>
      <c r="B43" s="62"/>
      <c r="C43" s="62"/>
      <c r="D43" s="43"/>
    </row>
    <row r="45" ht="12.75">
      <c r="A45" s="39" t="s">
        <v>35</v>
      </c>
    </row>
    <row r="46" ht="12.75">
      <c r="A46" s="4" t="s">
        <v>74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26.7109375" style="0" customWidth="1"/>
    <col min="2" max="2" width="11.421875" style="0" customWidth="1"/>
    <col min="3" max="3" width="13.00390625" style="0" customWidth="1"/>
    <col min="4" max="4" width="20.00390625" style="0" customWidth="1"/>
    <col min="5" max="5" width="13.00390625" style="0" customWidth="1"/>
  </cols>
  <sheetData>
    <row r="1" ht="15.75">
      <c r="A1" s="27" t="s">
        <v>36</v>
      </c>
    </row>
    <row r="2" ht="12.75" customHeight="1">
      <c r="A2" s="27"/>
    </row>
    <row r="3" ht="12.75">
      <c r="A3" s="28" t="s">
        <v>37</v>
      </c>
    </row>
    <row r="4" ht="12.75">
      <c r="A4" s="28" t="s">
        <v>14</v>
      </c>
    </row>
    <row r="5" spans="2:4" ht="12.75">
      <c r="B5" s="29"/>
      <c r="C5" s="29"/>
      <c r="D5" s="29"/>
    </row>
    <row r="6" spans="1:4" ht="12.75">
      <c r="A6" s="30"/>
      <c r="B6" s="31" t="s">
        <v>15</v>
      </c>
      <c r="C6" s="31" t="s">
        <v>73</v>
      </c>
      <c r="D6" s="31" t="s">
        <v>16</v>
      </c>
    </row>
    <row r="7" spans="1:4" ht="12.75">
      <c r="A7" s="32" t="s">
        <v>17</v>
      </c>
      <c r="B7" s="85">
        <v>3682</v>
      </c>
      <c r="C7" s="33">
        <v>0.6588810429114612</v>
      </c>
      <c r="D7" s="34">
        <v>0.028300219053841127</v>
      </c>
    </row>
    <row r="8" spans="1:4" ht="12.75">
      <c r="A8" t="s">
        <v>67</v>
      </c>
      <c r="B8" s="86">
        <v>320</v>
      </c>
      <c r="C8" s="33">
        <v>0.834375</v>
      </c>
      <c r="D8" s="34"/>
    </row>
    <row r="9" spans="1:4" ht="12.75">
      <c r="A9" t="s">
        <v>75</v>
      </c>
      <c r="B9" s="87">
        <v>0.08690928843020097</v>
      </c>
      <c r="C9" s="34">
        <v>0.106629392971246</v>
      </c>
      <c r="D9" s="34"/>
    </row>
    <row r="10" spans="2:4" ht="12.75">
      <c r="B10" s="86"/>
      <c r="C10" s="33"/>
      <c r="D10" s="34"/>
    </row>
    <row r="11" spans="1:4" ht="12.75">
      <c r="A11" s="32" t="s">
        <v>18</v>
      </c>
      <c r="B11" s="86">
        <v>3268</v>
      </c>
      <c r="C11" s="33">
        <v>0.6609547123623011</v>
      </c>
      <c r="D11" s="34">
        <v>0.02653631284916201</v>
      </c>
    </row>
    <row r="12" spans="1:4" ht="12.75">
      <c r="A12" s="4" t="s">
        <v>19</v>
      </c>
      <c r="B12" s="86"/>
      <c r="C12" s="33"/>
      <c r="D12" s="34"/>
    </row>
    <row r="13" spans="1:4" ht="12.75">
      <c r="A13" t="s">
        <v>20</v>
      </c>
      <c r="B13" s="86">
        <v>525</v>
      </c>
      <c r="C13" s="33">
        <v>0.3980952380952381</v>
      </c>
      <c r="D13" s="34"/>
    </row>
    <row r="14" spans="1:4" ht="12.75">
      <c r="A14" t="s">
        <v>21</v>
      </c>
      <c r="B14" s="86">
        <v>375</v>
      </c>
      <c r="C14" s="33">
        <v>0.029333333333333333</v>
      </c>
      <c r="D14" s="34"/>
    </row>
    <row r="15" spans="1:4" ht="12.75">
      <c r="A15" t="s">
        <v>51</v>
      </c>
      <c r="B15" s="86">
        <v>168</v>
      </c>
      <c r="C15" s="33">
        <v>0.5238095238095238</v>
      </c>
      <c r="D15" s="34"/>
    </row>
    <row r="16" spans="1:4" ht="12.75">
      <c r="A16" t="s">
        <v>45</v>
      </c>
      <c r="B16" s="86">
        <v>979</v>
      </c>
      <c r="C16" s="33">
        <v>0.8927477017364658</v>
      </c>
      <c r="D16" s="34"/>
    </row>
    <row r="17" spans="1:4" ht="12.75">
      <c r="A17" t="s">
        <v>24</v>
      </c>
      <c r="B17" s="86">
        <v>845</v>
      </c>
      <c r="C17" s="33">
        <v>0.9857988165680474</v>
      </c>
      <c r="D17" s="34"/>
    </row>
    <row r="18" spans="1:4" ht="12.75">
      <c r="A18" t="s">
        <v>25</v>
      </c>
      <c r="B18" s="86">
        <v>376</v>
      </c>
      <c r="C18" s="33">
        <v>0.38563829787234044</v>
      </c>
      <c r="D18" s="34"/>
    </row>
    <row r="19" spans="1:4" ht="18" customHeight="1">
      <c r="A19" t="s">
        <v>67</v>
      </c>
      <c r="B19" s="86">
        <v>396</v>
      </c>
      <c r="C19" s="33">
        <v>0.803030303030303</v>
      </c>
      <c r="D19" s="34"/>
    </row>
    <row r="20" spans="1:4" ht="12.75">
      <c r="A20" t="s">
        <v>75</v>
      </c>
      <c r="B20" s="87">
        <f>B19/B11</f>
        <v>0.1211750305997552</v>
      </c>
      <c r="C20" s="34">
        <v>0.14722222222222223</v>
      </c>
      <c r="D20" s="34"/>
    </row>
    <row r="21" spans="2:4" ht="12.75">
      <c r="B21" s="86"/>
      <c r="C21" s="33"/>
      <c r="D21" s="34"/>
    </row>
    <row r="22" spans="1:4" ht="12.75">
      <c r="A22" s="32" t="s">
        <v>26</v>
      </c>
      <c r="B22" s="86">
        <v>3074</v>
      </c>
      <c r="C22" s="33">
        <v>0.6463890696161353</v>
      </c>
      <c r="D22" s="34">
        <v>0.025572766750411792</v>
      </c>
    </row>
    <row r="23" spans="1:4" ht="12.75">
      <c r="A23" s="4" t="s">
        <v>19</v>
      </c>
      <c r="B23" s="86"/>
      <c r="C23" s="33"/>
      <c r="D23" s="34"/>
    </row>
    <row r="24" spans="1:4" ht="12.75">
      <c r="A24" t="s">
        <v>20</v>
      </c>
      <c r="B24" s="86">
        <v>534</v>
      </c>
      <c r="C24" s="35">
        <v>0.3707865168539326</v>
      </c>
      <c r="D24" s="36"/>
    </row>
    <row r="25" spans="1:4" ht="12.75">
      <c r="A25" t="s">
        <v>21</v>
      </c>
      <c r="B25" s="86">
        <v>359</v>
      </c>
      <c r="C25" s="35">
        <v>0.022284122562674095</v>
      </c>
      <c r="D25" s="36"/>
    </row>
    <row r="26" spans="1:4" ht="12.75">
      <c r="A26" t="s">
        <v>50</v>
      </c>
      <c r="B26" s="86">
        <v>145</v>
      </c>
      <c r="C26" s="35">
        <v>0.6413793103448275</v>
      </c>
      <c r="D26" s="36"/>
    </row>
    <row r="27" spans="1:4" ht="12.75">
      <c r="A27" t="s">
        <v>45</v>
      </c>
      <c r="B27" s="86">
        <v>870</v>
      </c>
      <c r="C27" s="35">
        <v>0.9011494252873563</v>
      </c>
      <c r="D27" s="36"/>
    </row>
    <row r="28" spans="1:4" ht="12.75">
      <c r="A28" t="s">
        <v>24</v>
      </c>
      <c r="B28" s="86">
        <v>795</v>
      </c>
      <c r="C28" s="35">
        <v>0.9786163522012579</v>
      </c>
      <c r="D28" s="36"/>
    </row>
    <row r="29" spans="1:4" ht="12.75">
      <c r="A29" t="s">
        <v>25</v>
      </c>
      <c r="B29" s="86">
        <v>371</v>
      </c>
      <c r="C29" s="35">
        <v>0.33962264150943394</v>
      </c>
      <c r="D29" s="36"/>
    </row>
    <row r="30" spans="1:4" ht="18.75" customHeight="1">
      <c r="A30" t="s">
        <v>67</v>
      </c>
      <c r="B30" s="86">
        <v>326</v>
      </c>
      <c r="C30" s="35">
        <v>0.7914110429447853</v>
      </c>
      <c r="D30" s="36"/>
    </row>
    <row r="31" spans="1:4" ht="12.75">
      <c r="A31" t="s">
        <v>75</v>
      </c>
      <c r="B31" s="87">
        <f>B30/B22</f>
        <v>0.10605074821080027</v>
      </c>
      <c r="C31" s="36">
        <v>0.12984398590840462</v>
      </c>
      <c r="D31" s="36"/>
    </row>
    <row r="32" spans="2:4" ht="12.75">
      <c r="B32" s="86"/>
      <c r="C32" s="35"/>
      <c r="D32" s="36"/>
    </row>
    <row r="33" spans="1:4" ht="12.75">
      <c r="A33" s="32" t="s">
        <v>27</v>
      </c>
      <c r="B33" s="88">
        <v>10024</v>
      </c>
      <c r="C33" s="80">
        <v>0.6557262569832403</v>
      </c>
      <c r="D33" s="36">
        <v>0.026840677657492176</v>
      </c>
    </row>
    <row r="34" spans="2:4" ht="12.75">
      <c r="B34" s="86"/>
      <c r="C34" s="35"/>
      <c r="D34" s="36"/>
    </row>
    <row r="35" spans="1:4" ht="12.75">
      <c r="A35" t="s">
        <v>28</v>
      </c>
      <c r="B35" s="86">
        <v>259</v>
      </c>
      <c r="C35" s="35">
        <v>0.44787644787644787</v>
      </c>
      <c r="D35" s="36"/>
    </row>
    <row r="36" spans="1:4" ht="12.75">
      <c r="A36" t="s">
        <v>76</v>
      </c>
      <c r="B36" s="86">
        <v>437</v>
      </c>
      <c r="C36" s="35">
        <v>0.38672768878718533</v>
      </c>
      <c r="D36" s="36"/>
    </row>
    <row r="37" spans="2:4" ht="12.75">
      <c r="B37" s="86"/>
      <c r="C37" s="35"/>
      <c r="D37" s="36"/>
    </row>
    <row r="38" spans="1:4" ht="12.75">
      <c r="A38" s="37" t="s">
        <v>29</v>
      </c>
      <c r="B38" s="89">
        <v>10720</v>
      </c>
      <c r="C38" s="82">
        <v>0.6397388059701492</v>
      </c>
      <c r="D38" s="72">
        <v>0.028704316090215096</v>
      </c>
    </row>
    <row r="39" spans="3:4" ht="12.75">
      <c r="C39" s="33"/>
      <c r="D39" s="34"/>
    </row>
    <row r="40" ht="12.75">
      <c r="A40" s="38" t="s">
        <v>30</v>
      </c>
    </row>
    <row r="41" ht="12.75">
      <c r="A41" t="s">
        <v>54</v>
      </c>
    </row>
    <row r="42" ht="12.75">
      <c r="A42" t="s">
        <v>56</v>
      </c>
    </row>
    <row r="44" ht="12.75">
      <c r="A44" s="39" t="s">
        <v>38</v>
      </c>
    </row>
    <row r="45" ht="12.75">
      <c r="A45" s="4" t="s">
        <v>74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G11" sqref="G11"/>
    </sheetView>
  </sheetViews>
  <sheetFormatPr defaultColWidth="8.8515625" defaultRowHeight="12.75"/>
  <cols>
    <col min="1" max="1" width="26.140625" style="0" customWidth="1"/>
    <col min="2" max="2" width="12.421875" style="0" customWidth="1"/>
    <col min="3" max="3" width="15.28125" style="0" customWidth="1"/>
    <col min="4" max="4" width="18.7109375" style="0" customWidth="1"/>
    <col min="5" max="5" width="4.28125" style="0" customWidth="1"/>
  </cols>
  <sheetData>
    <row r="1" ht="15.75">
      <c r="A1" s="27" t="s">
        <v>39</v>
      </c>
    </row>
    <row r="2" ht="15.75">
      <c r="A2" s="27"/>
    </row>
    <row r="3" ht="12.75">
      <c r="A3" s="28" t="s">
        <v>37</v>
      </c>
    </row>
    <row r="4" ht="12.75">
      <c r="A4" s="28" t="s">
        <v>14</v>
      </c>
    </row>
    <row r="5" spans="2:4" ht="12.75">
      <c r="B5" s="29"/>
      <c r="C5" s="29"/>
      <c r="D5" s="29"/>
    </row>
    <row r="6" spans="1:5" ht="12.75">
      <c r="A6" s="30"/>
      <c r="B6" s="31" t="s">
        <v>15</v>
      </c>
      <c r="C6" s="31" t="s">
        <v>73</v>
      </c>
      <c r="D6" s="31" t="s">
        <v>16</v>
      </c>
      <c r="E6" s="5"/>
    </row>
    <row r="7" spans="1:4" ht="12.75">
      <c r="A7" s="32" t="s">
        <v>68</v>
      </c>
      <c r="B7" s="90">
        <v>3690</v>
      </c>
      <c r="C7" s="33">
        <v>0.6704607046070461</v>
      </c>
      <c r="D7" s="34">
        <v>0.0300493493379371</v>
      </c>
    </row>
    <row r="8" spans="1:6" ht="12.75">
      <c r="A8" t="s">
        <v>67</v>
      </c>
      <c r="B8" s="86">
        <v>372</v>
      </c>
      <c r="C8" s="33">
        <v>0.8022598870056498</v>
      </c>
      <c r="E8" s="33"/>
      <c r="F8" s="34"/>
    </row>
    <row r="9" spans="1:6" ht="12.75">
      <c r="A9" t="s">
        <v>75</v>
      </c>
      <c r="B9" s="87">
        <f>B8/B7</f>
        <v>0.1008130081300813</v>
      </c>
      <c r="C9" s="34">
        <v>0.12489894907033144</v>
      </c>
      <c r="E9" s="33"/>
      <c r="F9" s="34"/>
    </row>
    <row r="10" spans="2:4" ht="12.75">
      <c r="B10" s="86"/>
      <c r="C10" s="33"/>
      <c r="D10" s="34"/>
    </row>
    <row r="11" spans="1:4" ht="12.75">
      <c r="A11" s="32" t="s">
        <v>69</v>
      </c>
      <c r="B11" s="91">
        <v>3256</v>
      </c>
      <c r="C11" s="33">
        <v>0.6492628992628993</v>
      </c>
      <c r="D11" s="34">
        <v>0.027177723615238222</v>
      </c>
    </row>
    <row r="12" spans="1:4" ht="12.75">
      <c r="A12" s="4" t="s">
        <v>19</v>
      </c>
      <c r="B12" s="86"/>
      <c r="C12" s="33"/>
      <c r="D12" s="34"/>
    </row>
    <row r="13" spans="1:3" ht="12.75">
      <c r="A13" t="s">
        <v>20</v>
      </c>
      <c r="B13" s="86">
        <v>548</v>
      </c>
      <c r="C13" s="33">
        <v>0.38503649635036497</v>
      </c>
    </row>
    <row r="14" spans="1:3" ht="12.75">
      <c r="A14" t="s">
        <v>21</v>
      </c>
      <c r="B14" s="86">
        <v>391</v>
      </c>
      <c r="C14" s="33">
        <v>0.020460358056265986</v>
      </c>
    </row>
    <row r="15" spans="1:3" ht="12.75">
      <c r="A15" t="s">
        <v>22</v>
      </c>
      <c r="B15" s="86">
        <v>154</v>
      </c>
      <c r="C15" s="33">
        <v>0.6298701298701299</v>
      </c>
    </row>
    <row r="16" spans="1:3" ht="12.75">
      <c r="A16" t="s">
        <v>23</v>
      </c>
      <c r="B16" s="86">
        <v>910</v>
      </c>
      <c r="C16" s="33">
        <v>0.8923076923076924</v>
      </c>
    </row>
    <row r="17" spans="1:3" ht="12.75">
      <c r="A17" t="s">
        <v>24</v>
      </c>
      <c r="B17" s="86">
        <v>845</v>
      </c>
      <c r="C17" s="33">
        <v>0.9763313609467456</v>
      </c>
    </row>
    <row r="18" spans="1:3" ht="12.75">
      <c r="A18" t="s">
        <v>25</v>
      </c>
      <c r="B18" s="86">
        <v>412</v>
      </c>
      <c r="C18" s="33">
        <v>0.41019417475728154</v>
      </c>
    </row>
    <row r="19" spans="1:3" ht="18.75" customHeight="1">
      <c r="A19" t="s">
        <v>67</v>
      </c>
      <c r="B19" s="86">
        <v>354</v>
      </c>
      <c r="C19" s="33">
        <v>0.8022598870056498</v>
      </c>
    </row>
    <row r="20" spans="1:6" ht="12.75">
      <c r="A20" t="s">
        <v>75</v>
      </c>
      <c r="B20" s="87">
        <f>B19/B11</f>
        <v>0.10872235872235872</v>
      </c>
      <c r="C20" s="34">
        <v>0.13434247871333965</v>
      </c>
      <c r="E20" s="33"/>
      <c r="F20" s="34"/>
    </row>
    <row r="21" spans="2:4" ht="12.75">
      <c r="B21" s="86"/>
      <c r="C21" s="33"/>
      <c r="D21" s="34"/>
    </row>
    <row r="22" spans="1:4" ht="12.75">
      <c r="A22" s="32" t="s">
        <v>70</v>
      </c>
      <c r="B22" s="91">
        <v>2888</v>
      </c>
      <c r="C22" s="33">
        <v>0.6419667590027701</v>
      </c>
      <c r="D22" s="34">
        <v>0.025564309108612907</v>
      </c>
    </row>
    <row r="23" spans="1:4" ht="12.75">
      <c r="A23" s="4" t="s">
        <v>19</v>
      </c>
      <c r="B23" s="86"/>
      <c r="C23" s="33"/>
      <c r="D23" s="34"/>
    </row>
    <row r="24" spans="1:3" ht="12.75">
      <c r="A24" t="s">
        <v>20</v>
      </c>
      <c r="B24" s="86">
        <v>474</v>
      </c>
      <c r="C24" s="33">
        <v>0.2911392405063291</v>
      </c>
    </row>
    <row r="25" spans="1:3" ht="12.75">
      <c r="A25" t="s">
        <v>21</v>
      </c>
      <c r="B25" s="86">
        <v>344</v>
      </c>
      <c r="C25" s="33">
        <v>0.03488372093023256</v>
      </c>
    </row>
    <row r="26" spans="1:3" ht="12.75">
      <c r="A26" t="s">
        <v>22</v>
      </c>
      <c r="B26" s="86">
        <v>157</v>
      </c>
      <c r="C26" s="33">
        <v>0.5987261146496815</v>
      </c>
    </row>
    <row r="27" spans="1:3" ht="12.75">
      <c r="A27" t="s">
        <v>23</v>
      </c>
      <c r="B27" s="86">
        <v>783</v>
      </c>
      <c r="C27" s="33">
        <v>0.9067688378033205</v>
      </c>
    </row>
    <row r="28" spans="1:3" ht="12.75">
      <c r="A28" t="s">
        <v>24</v>
      </c>
      <c r="B28" s="86">
        <v>747</v>
      </c>
      <c r="C28" s="33">
        <v>0.9785809906291834</v>
      </c>
    </row>
    <row r="29" spans="1:3" ht="12.75">
      <c r="A29" t="s">
        <v>25</v>
      </c>
      <c r="B29" s="86">
        <v>383</v>
      </c>
      <c r="C29" s="33">
        <v>0.46736292428198434</v>
      </c>
    </row>
    <row r="30" spans="1:3" ht="19.5" customHeight="1">
      <c r="A30" t="s">
        <v>67</v>
      </c>
      <c r="B30" s="86">
        <v>320</v>
      </c>
      <c r="C30" s="33">
        <v>0.825</v>
      </c>
    </row>
    <row r="31" spans="1:6" ht="12.75">
      <c r="A31" t="s">
        <v>75</v>
      </c>
      <c r="B31" s="87">
        <f>B30/B22</f>
        <v>0.11080332409972299</v>
      </c>
      <c r="C31" s="34">
        <v>0.1423948220064725</v>
      </c>
      <c r="E31" s="33"/>
      <c r="F31" s="34"/>
    </row>
    <row r="32" spans="2:4" ht="12.75">
      <c r="B32" s="86"/>
      <c r="C32" s="33"/>
      <c r="D32" s="34"/>
    </row>
    <row r="33" spans="1:4" ht="12.75">
      <c r="A33" s="32" t="s">
        <v>27</v>
      </c>
      <c r="B33" s="88">
        <v>9834</v>
      </c>
      <c r="C33" s="92">
        <v>0.6550742322554403</v>
      </c>
      <c r="D33" s="34">
        <v>0.027656845870878473</v>
      </c>
    </row>
    <row r="34" spans="2:4" ht="12.75">
      <c r="B34" s="86"/>
      <c r="C34" s="33"/>
      <c r="D34" s="34"/>
    </row>
    <row r="35" spans="1:4" ht="12.75">
      <c r="A35" t="s">
        <v>28</v>
      </c>
      <c r="B35" s="86">
        <v>138</v>
      </c>
      <c r="C35" s="33">
        <v>0.34057971014492755</v>
      </c>
      <c r="D35" s="34"/>
    </row>
    <row r="36" spans="1:4" ht="12.75">
      <c r="A36" t="s">
        <v>76</v>
      </c>
      <c r="B36" s="86">
        <v>396</v>
      </c>
      <c r="C36" s="33">
        <v>0.35353535353535354</v>
      </c>
      <c r="D36" s="34"/>
    </row>
    <row r="37" spans="2:4" ht="12.75">
      <c r="B37" s="86"/>
      <c r="C37" s="33"/>
      <c r="D37" s="34"/>
    </row>
    <row r="38" spans="1:4" ht="12.75">
      <c r="A38" s="40" t="s">
        <v>29</v>
      </c>
      <c r="B38" s="89">
        <v>10368</v>
      </c>
      <c r="C38" s="93">
        <v>0.6393711419753086</v>
      </c>
      <c r="D38" s="41">
        <v>0.02915865141237218</v>
      </c>
    </row>
    <row r="39" spans="3:4" ht="12.75">
      <c r="C39" s="33"/>
      <c r="D39" s="34"/>
    </row>
    <row r="40" ht="12.75">
      <c r="A40" t="s">
        <v>40</v>
      </c>
    </row>
    <row r="41" ht="12.75">
      <c r="A41" t="s">
        <v>55</v>
      </c>
    </row>
    <row r="43" ht="12.75">
      <c r="A43" s="39" t="s">
        <v>41</v>
      </c>
    </row>
    <row r="44" ht="12.75">
      <c r="A44" s="4" t="s">
        <v>32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11" sqref="D11"/>
    </sheetView>
  </sheetViews>
  <sheetFormatPr defaultColWidth="8.8515625" defaultRowHeight="12.75"/>
  <cols>
    <col min="1" max="1" width="38.8515625" style="0" customWidth="1"/>
    <col min="2" max="2" width="2.8515625" style="0" customWidth="1"/>
    <col min="3" max="3" width="4.28125" style="0" customWidth="1"/>
    <col min="4" max="5" width="8.7109375" style="0" customWidth="1"/>
    <col min="6" max="6" width="3.28125" style="5" customWidth="1"/>
    <col min="7" max="8" width="8.7109375" style="0" customWidth="1"/>
  </cols>
  <sheetData>
    <row r="1" ht="18">
      <c r="A1" s="315" t="s">
        <v>162</v>
      </c>
    </row>
    <row r="2" ht="18">
      <c r="A2" s="315" t="s">
        <v>159</v>
      </c>
    </row>
    <row r="3" spans="4:8" ht="12.75">
      <c r="D3" s="30" t="s">
        <v>199</v>
      </c>
      <c r="E3" s="30"/>
      <c r="F3" s="424"/>
      <c r="G3" s="30" t="s">
        <v>200</v>
      </c>
      <c r="H3" s="30"/>
    </row>
    <row r="4" spans="1:8" ht="12.75">
      <c r="A4" s="29" t="s">
        <v>152</v>
      </c>
      <c r="D4">
        <v>2021</v>
      </c>
      <c r="E4">
        <v>2022</v>
      </c>
      <c r="F4" s="424"/>
      <c r="G4" s="382">
        <v>2021</v>
      </c>
      <c r="H4" s="382">
        <v>2022</v>
      </c>
    </row>
    <row r="5" ht="12.75">
      <c r="F5" s="424"/>
    </row>
    <row r="6" spans="1:8" ht="12.75">
      <c r="A6" t="s">
        <v>151</v>
      </c>
      <c r="D6">
        <v>3889</v>
      </c>
      <c r="E6" s="382">
        <v>3899</v>
      </c>
      <c r="F6" s="424"/>
      <c r="G6" s="382">
        <v>4500</v>
      </c>
      <c r="H6" s="382">
        <v>4627</v>
      </c>
    </row>
    <row r="7" spans="6:7" ht="12.75">
      <c r="F7" s="424"/>
      <c r="G7" s="382"/>
    </row>
    <row r="8" spans="1:8" ht="12.75">
      <c r="A8" t="s">
        <v>153</v>
      </c>
      <c r="D8">
        <v>1503</v>
      </c>
      <c r="E8" s="382">
        <v>1453</v>
      </c>
      <c r="F8" s="424"/>
      <c r="G8">
        <v>1705</v>
      </c>
      <c r="H8" s="382">
        <v>1733</v>
      </c>
    </row>
    <row r="9" spans="1:8" ht="12.75">
      <c r="A9" t="s">
        <v>154</v>
      </c>
      <c r="D9">
        <v>786</v>
      </c>
      <c r="E9" s="382">
        <v>798</v>
      </c>
      <c r="F9" s="424"/>
      <c r="G9">
        <v>1122</v>
      </c>
      <c r="H9" s="382">
        <v>1137</v>
      </c>
    </row>
    <row r="10" spans="1:8" ht="12.75">
      <c r="A10" t="s">
        <v>155</v>
      </c>
      <c r="D10">
        <v>649</v>
      </c>
      <c r="E10" s="382">
        <v>757</v>
      </c>
      <c r="F10" s="424"/>
      <c r="G10">
        <v>690</v>
      </c>
      <c r="H10" s="382">
        <v>804</v>
      </c>
    </row>
    <row r="11" spans="1:8" ht="12.75">
      <c r="A11" t="s">
        <v>156</v>
      </c>
      <c r="D11">
        <v>264</v>
      </c>
      <c r="E11" s="382">
        <v>257</v>
      </c>
      <c r="F11" s="424"/>
      <c r="G11">
        <v>275</v>
      </c>
      <c r="H11" s="382">
        <v>267</v>
      </c>
    </row>
    <row r="12" spans="1:8" ht="12.75">
      <c r="A12" t="s">
        <v>157</v>
      </c>
      <c r="D12">
        <v>434</v>
      </c>
      <c r="E12" s="382">
        <v>442</v>
      </c>
      <c r="F12" s="424"/>
      <c r="G12">
        <v>453</v>
      </c>
      <c r="H12" s="382">
        <v>461</v>
      </c>
    </row>
    <row r="13" spans="1:8" ht="12.75">
      <c r="A13" t="s">
        <v>158</v>
      </c>
      <c r="D13">
        <v>56</v>
      </c>
      <c r="E13" s="382">
        <v>50</v>
      </c>
      <c r="F13" s="424"/>
      <c r="G13">
        <v>56</v>
      </c>
      <c r="H13" s="382">
        <v>69</v>
      </c>
    </row>
    <row r="14" spans="1:8" ht="12.75">
      <c r="A14" t="s">
        <v>163</v>
      </c>
      <c r="D14">
        <f>D6-D8-D9-D10-D11-D12-D13</f>
        <v>197</v>
      </c>
      <c r="E14">
        <f>E6-E8-E9-E10-E11-E12-E13</f>
        <v>142</v>
      </c>
      <c r="F14" s="424"/>
      <c r="G14">
        <f>G6-G8-G9-G10-G11-G12-G13</f>
        <v>199</v>
      </c>
      <c r="H14">
        <f>H6-H8-H9-H10-H11-H12-H13</f>
        <v>156</v>
      </c>
    </row>
    <row r="15" ht="12.75">
      <c r="F15" s="424"/>
    </row>
    <row r="16" spans="1:8" ht="12.75">
      <c r="A16" t="s">
        <v>165</v>
      </c>
      <c r="D16" s="355">
        <f>D6/'Sammanställning elever NB 1999-'!U28</f>
        <v>0.032980545803015654</v>
      </c>
      <c r="E16" s="355">
        <f>E6/'Sammanställning elever NB 1999-'!U29</f>
        <v>0.03187775424941338</v>
      </c>
      <c r="F16" s="424"/>
      <c r="G16" s="355">
        <f>G6/'Sammanställning elever NB 1999-'!U28</f>
        <v>0.03816211265455655</v>
      </c>
      <c r="H16" s="355">
        <f>H6/'Sammanställning elever NB 1999-'!U29</f>
        <v>0.037829794540147656</v>
      </c>
    </row>
    <row r="17" ht="12.75">
      <c r="F17" s="424"/>
    </row>
    <row r="18" spans="1:8" ht="12.75">
      <c r="A18" t="s">
        <v>201</v>
      </c>
      <c r="D18">
        <v>69</v>
      </c>
      <c r="E18">
        <v>69</v>
      </c>
      <c r="F18" s="424"/>
      <c r="G18">
        <v>86</v>
      </c>
      <c r="H18">
        <v>90</v>
      </c>
    </row>
    <row r="20" ht="12.75">
      <c r="A20" t="s">
        <v>161</v>
      </c>
    </row>
    <row r="21" ht="12.75">
      <c r="A21" t="s">
        <v>202</v>
      </c>
    </row>
    <row r="23" ht="12.75">
      <c r="A23" s="4" t="s">
        <v>164</v>
      </c>
    </row>
    <row r="24" ht="12.75">
      <c r="A24" s="4" t="s">
        <v>160</v>
      </c>
    </row>
    <row r="25" ht="12.75">
      <c r="A25" s="1" t="s">
        <v>197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G11" sqref="G11"/>
    </sheetView>
  </sheetViews>
  <sheetFormatPr defaultColWidth="8.7109375" defaultRowHeight="12.75"/>
  <cols>
    <col min="1" max="1" width="26.28125" style="44" customWidth="1"/>
    <col min="2" max="3" width="12.140625" style="43" customWidth="1"/>
    <col min="4" max="4" width="19.00390625" style="43" customWidth="1"/>
    <col min="5" max="5" width="13.7109375" style="44" customWidth="1"/>
    <col min="6" max="16384" width="8.7109375" style="44" customWidth="1"/>
  </cols>
  <sheetData>
    <row r="1" spans="1:4" s="42" customFormat="1" ht="18">
      <c r="A1" s="100" t="s">
        <v>42</v>
      </c>
      <c r="B1" s="59"/>
      <c r="C1" s="59"/>
      <c r="D1" s="59"/>
    </row>
    <row r="2" spans="1:4" s="42" customFormat="1" ht="12" customHeight="1">
      <c r="A2" s="59"/>
      <c r="B2" s="59"/>
      <c r="C2" s="59"/>
      <c r="D2" s="59"/>
    </row>
    <row r="3" spans="1:4" s="99" customFormat="1" ht="12" customHeight="1">
      <c r="A3" s="53" t="s">
        <v>82</v>
      </c>
      <c r="B3" s="98"/>
      <c r="C3" s="98"/>
      <c r="D3" s="98"/>
    </row>
    <row r="4" spans="1:4" s="99" customFormat="1" ht="12" customHeight="1">
      <c r="A4" s="53" t="s">
        <v>83</v>
      </c>
      <c r="B4" s="98"/>
      <c r="C4" s="98"/>
      <c r="D4" s="98"/>
    </row>
    <row r="5" ht="12" customHeight="1">
      <c r="A5" s="45"/>
    </row>
    <row r="6" spans="1:4" s="46" customFormat="1" ht="12">
      <c r="A6" s="94"/>
      <c r="B6" s="95" t="s">
        <v>15</v>
      </c>
      <c r="C6" s="95" t="s">
        <v>73</v>
      </c>
      <c r="D6" s="95" t="s">
        <v>16</v>
      </c>
    </row>
    <row r="7" spans="1:4" ht="12.75">
      <c r="A7" s="47" t="s">
        <v>68</v>
      </c>
      <c r="B7" s="57">
        <v>3598</v>
      </c>
      <c r="C7" s="58">
        <v>0.6586992773763202</v>
      </c>
      <c r="D7" s="68">
        <v>0.030138799306422295</v>
      </c>
    </row>
    <row r="8" spans="2:3" ht="12.75" customHeight="1">
      <c r="B8" s="57"/>
      <c r="C8" s="58"/>
    </row>
    <row r="9" spans="1:4" ht="12.75">
      <c r="A9" s="47" t="s">
        <v>69</v>
      </c>
      <c r="B9" s="57">
        <v>3014</v>
      </c>
      <c r="C9" s="58">
        <v>0.659256801592568</v>
      </c>
      <c r="D9" s="68">
        <v>0.02677778172642951</v>
      </c>
    </row>
    <row r="10" spans="1:3" ht="12.75">
      <c r="A10" s="39" t="s">
        <v>19</v>
      </c>
      <c r="B10" s="57"/>
      <c r="C10" s="49"/>
    </row>
    <row r="11" spans="1:4" ht="12.75">
      <c r="A11" s="44" t="s">
        <v>20</v>
      </c>
      <c r="B11" s="57">
        <v>497</v>
      </c>
      <c r="C11" s="58">
        <v>0.289738430583501</v>
      </c>
      <c r="D11" s="50"/>
    </row>
    <row r="12" spans="1:4" ht="12.75">
      <c r="A12" s="44" t="s">
        <v>21</v>
      </c>
      <c r="B12" s="57">
        <v>331</v>
      </c>
      <c r="C12" s="58">
        <v>0.04229607250755287</v>
      </c>
      <c r="D12" s="50"/>
    </row>
    <row r="13" spans="1:4" ht="12.75">
      <c r="A13" s="38" t="s">
        <v>50</v>
      </c>
      <c r="B13" s="57">
        <v>166</v>
      </c>
      <c r="C13" s="58">
        <v>0.608433734939759</v>
      </c>
      <c r="D13" s="50"/>
    </row>
    <row r="14" spans="1:4" ht="12.75">
      <c r="A14" s="38" t="s">
        <v>45</v>
      </c>
      <c r="B14" s="57">
        <v>786</v>
      </c>
      <c r="C14" s="58">
        <v>0.9071246819338422</v>
      </c>
      <c r="D14" s="50"/>
    </row>
    <row r="15" spans="1:4" ht="12.75">
      <c r="A15" s="44" t="s">
        <v>24</v>
      </c>
      <c r="B15" s="57">
        <v>797</v>
      </c>
      <c r="C15" s="58">
        <v>0.9774153074027604</v>
      </c>
      <c r="D15" s="50"/>
    </row>
    <row r="16" spans="1:4" ht="12.75">
      <c r="A16" s="44" t="s">
        <v>25</v>
      </c>
      <c r="B16" s="57">
        <v>430</v>
      </c>
      <c r="C16" s="58">
        <v>0.5046511627906977</v>
      </c>
      <c r="D16" s="50"/>
    </row>
    <row r="17" spans="1:4" ht="18.75" customHeight="1">
      <c r="A17" s="38" t="s">
        <v>67</v>
      </c>
      <c r="B17" s="57">
        <v>394</v>
      </c>
      <c r="C17" s="58">
        <v>0.8527918781725888</v>
      </c>
      <c r="D17" s="50"/>
    </row>
    <row r="18" spans="1:4" ht="12.75">
      <c r="A18" s="38" t="s">
        <v>75</v>
      </c>
      <c r="B18" s="69">
        <f>B17/B9</f>
        <v>0.13072329130723293</v>
      </c>
      <c r="C18" s="49">
        <v>0.16909914443885254</v>
      </c>
      <c r="D18" s="50"/>
    </row>
    <row r="19" spans="2:4" ht="12.75" customHeight="1">
      <c r="B19" s="57"/>
      <c r="C19" s="49"/>
      <c r="D19" s="50"/>
    </row>
    <row r="20" spans="1:4" ht="12.75">
      <c r="A20" s="47" t="s">
        <v>70</v>
      </c>
      <c r="B20" s="57">
        <v>2818</v>
      </c>
      <c r="C20" s="58">
        <v>0.6600425833924769</v>
      </c>
      <c r="D20" s="68">
        <v>0.025500185505252966</v>
      </c>
    </row>
    <row r="21" spans="1:3" ht="12.75">
      <c r="A21" s="39" t="s">
        <v>19</v>
      </c>
      <c r="B21" s="57"/>
      <c r="C21" s="49"/>
    </row>
    <row r="22" spans="1:4" ht="12.75">
      <c r="A22" s="44" t="s">
        <v>20</v>
      </c>
      <c r="B22" s="57">
        <v>478</v>
      </c>
      <c r="C22" s="58">
        <v>0.3493723849372385</v>
      </c>
      <c r="D22" s="50"/>
    </row>
    <row r="23" spans="1:4" ht="12.75">
      <c r="A23" s="44" t="s">
        <v>21</v>
      </c>
      <c r="B23" s="57">
        <v>287</v>
      </c>
      <c r="C23" s="58">
        <v>0.0313588850174216</v>
      </c>
      <c r="D23" s="48"/>
    </row>
    <row r="24" spans="1:4" ht="12.75">
      <c r="A24" s="38" t="s">
        <v>50</v>
      </c>
      <c r="B24" s="57">
        <v>174</v>
      </c>
      <c r="C24" s="58">
        <v>0.6206896551724138</v>
      </c>
      <c r="D24" s="48"/>
    </row>
    <row r="25" spans="1:4" ht="12.75">
      <c r="A25" s="38" t="s">
        <v>45</v>
      </c>
      <c r="B25" s="57">
        <v>758</v>
      </c>
      <c r="C25" s="58">
        <v>0.9155672823218998</v>
      </c>
      <c r="D25" s="48"/>
    </row>
    <row r="26" spans="1:4" ht="12.75">
      <c r="A26" s="44" t="s">
        <v>24</v>
      </c>
      <c r="B26" s="57">
        <v>728</v>
      </c>
      <c r="C26" s="58">
        <v>0.9752747252747253</v>
      </c>
      <c r="D26" s="48"/>
    </row>
    <row r="27" spans="1:4" ht="12.75">
      <c r="A27" s="44" t="s">
        <v>25</v>
      </c>
      <c r="B27" s="57">
        <v>385</v>
      </c>
      <c r="C27" s="58">
        <v>0.4597402597402597</v>
      </c>
      <c r="D27" s="48"/>
    </row>
    <row r="28" spans="1:4" ht="18" customHeight="1">
      <c r="A28" s="38" t="s">
        <v>67</v>
      </c>
      <c r="B28" s="57">
        <v>283</v>
      </c>
      <c r="C28" s="58">
        <v>0.8162544169611308</v>
      </c>
      <c r="D28" s="48"/>
    </row>
    <row r="29" spans="1:4" ht="12.75">
      <c r="A29" s="38" t="s">
        <v>75</v>
      </c>
      <c r="B29" s="69">
        <f>B28/B20</f>
        <v>0.10042583392476934</v>
      </c>
      <c r="C29" s="49">
        <v>0.12419354838709677</v>
      </c>
      <c r="D29" s="49"/>
    </row>
    <row r="30" spans="2:4" ht="12.75" customHeight="1">
      <c r="B30" s="57"/>
      <c r="C30" s="49"/>
      <c r="D30" s="48"/>
    </row>
    <row r="31" spans="1:4" s="47" customFormat="1" ht="12.75">
      <c r="A31" s="47" t="s">
        <v>29</v>
      </c>
      <c r="B31" s="70">
        <f>B7+B9+B20</f>
        <v>9430</v>
      </c>
      <c r="C31" s="61">
        <v>0.6438231731933791</v>
      </c>
      <c r="D31" s="68">
        <v>0.02753718834502374</v>
      </c>
    </row>
    <row r="32" spans="2:3" ht="13.5" customHeight="1">
      <c r="B32" s="57"/>
      <c r="C32" s="49"/>
    </row>
    <row r="33" spans="1:4" ht="12.75">
      <c r="A33" s="75" t="s">
        <v>28</v>
      </c>
      <c r="B33" s="57">
        <v>122</v>
      </c>
      <c r="C33" s="58">
        <v>0.30327868852459017</v>
      </c>
      <c r="D33" s="48"/>
    </row>
    <row r="34" spans="1:4" ht="12.75">
      <c r="A34" s="75" t="s">
        <v>76</v>
      </c>
      <c r="B34" s="57">
        <v>356</v>
      </c>
      <c r="C34" s="58">
        <v>0.351123595505618</v>
      </c>
      <c r="D34" s="48"/>
    </row>
    <row r="35" spans="2:4" ht="12.75" customHeight="1">
      <c r="B35" s="57"/>
      <c r="C35" s="49"/>
      <c r="D35" s="48"/>
    </row>
    <row r="36" spans="1:4" s="47" customFormat="1" ht="12.75">
      <c r="A36" s="96" t="s">
        <v>29</v>
      </c>
      <c r="B36" s="60">
        <f>B7+B9+B20+B33+B34</f>
        <v>9908</v>
      </c>
      <c r="C36" s="71">
        <v>0.6438231731933791</v>
      </c>
      <c r="D36" s="97">
        <v>0.028933028857104477</v>
      </c>
    </row>
    <row r="37" spans="2:3" s="47" customFormat="1" ht="12.75" customHeight="1">
      <c r="B37" s="51"/>
      <c r="C37" s="52"/>
    </row>
    <row r="38" ht="12.75">
      <c r="A38" s="53" t="s">
        <v>79</v>
      </c>
    </row>
    <row r="39" ht="12.75">
      <c r="A39" s="53" t="s">
        <v>78</v>
      </c>
    </row>
    <row r="40" ht="12.75" customHeight="1">
      <c r="A40" s="53"/>
    </row>
    <row r="41" spans="1:4" s="39" customFormat="1" ht="12.75">
      <c r="A41" s="54" t="s">
        <v>80</v>
      </c>
      <c r="B41" s="55"/>
      <c r="C41" s="55"/>
      <c r="D41" s="55"/>
    </row>
    <row r="42" ht="12.75">
      <c r="A42" s="54" t="s">
        <v>81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selection activeCell="A1" sqref="A1"/>
    </sheetView>
  </sheetViews>
  <sheetFormatPr defaultColWidth="8.7109375" defaultRowHeight="12.75"/>
  <cols>
    <col min="1" max="1" width="25.28125" style="136" customWidth="1"/>
    <col min="2" max="5" width="9.00390625" style="151" customWidth="1"/>
    <col min="6" max="6" width="12.7109375" style="151" hidden="1" customWidth="1"/>
    <col min="7" max="7" width="2.00390625" style="414" customWidth="1"/>
    <col min="8" max="11" width="7.8515625" style="151" customWidth="1"/>
    <col min="12" max="16384" width="8.7109375" style="136" customWidth="1"/>
  </cols>
  <sheetData>
    <row r="1" spans="1:11" s="367" customFormat="1" ht="18">
      <c r="A1" s="384" t="s">
        <v>166</v>
      </c>
      <c r="B1" s="384"/>
      <c r="C1" s="384"/>
      <c r="D1" s="384"/>
      <c r="E1" s="384"/>
      <c r="F1" s="366"/>
      <c r="G1" s="412"/>
      <c r="H1" s="384"/>
      <c r="I1" s="384"/>
      <c r="J1" s="384"/>
      <c r="K1" s="384"/>
    </row>
    <row r="2" spans="1:7" s="368" customFormat="1" ht="12.75">
      <c r="A2" s="387" t="s">
        <v>184</v>
      </c>
      <c r="G2" s="413"/>
    </row>
    <row r="3" spans="1:7" ht="12.75">
      <c r="A3" t="s">
        <v>170</v>
      </c>
      <c r="G3" s="67"/>
    </row>
    <row r="4" ht="12.75">
      <c r="G4" s="67"/>
    </row>
    <row r="5" spans="1:11" ht="12" customHeight="1">
      <c r="A5" s="369"/>
      <c r="B5" s="421" t="s">
        <v>182</v>
      </c>
      <c r="C5" s="422"/>
      <c r="D5" s="422"/>
      <c r="E5" s="422"/>
      <c r="H5" s="421" t="s">
        <v>183</v>
      </c>
      <c r="I5" s="422"/>
      <c r="J5" s="422"/>
      <c r="K5" s="422"/>
    </row>
    <row r="6" spans="2:11" s="369" customFormat="1" ht="12.75">
      <c r="B6" s="420" t="s">
        <v>176</v>
      </c>
      <c r="C6" s="371" t="s">
        <v>146</v>
      </c>
      <c r="D6" s="420" t="s">
        <v>190</v>
      </c>
      <c r="E6" s="371" t="s">
        <v>191</v>
      </c>
      <c r="F6" s="371" t="s">
        <v>141</v>
      </c>
      <c r="G6" s="415"/>
      <c r="H6" s="420" t="s">
        <v>176</v>
      </c>
      <c r="I6" s="371" t="s">
        <v>146</v>
      </c>
      <c r="J6" s="420" t="s">
        <v>190</v>
      </c>
      <c r="K6" s="371" t="s">
        <v>191</v>
      </c>
    </row>
    <row r="7" spans="2:11" s="369" customFormat="1" ht="12.75">
      <c r="B7" s="420" t="s">
        <v>186</v>
      </c>
      <c r="C7" s="371" t="s">
        <v>187</v>
      </c>
      <c r="D7" s="420" t="s">
        <v>189</v>
      </c>
      <c r="E7" s="371" t="s">
        <v>189</v>
      </c>
      <c r="F7" s="371"/>
      <c r="G7" s="415"/>
      <c r="H7" s="420" t="s">
        <v>186</v>
      </c>
      <c r="I7" s="371" t="s">
        <v>187</v>
      </c>
      <c r="J7" s="420" t="s">
        <v>189</v>
      </c>
      <c r="K7" s="371" t="s">
        <v>189</v>
      </c>
    </row>
    <row r="8" spans="2:11" ht="12.75">
      <c r="B8" s="410"/>
      <c r="C8" s="371" t="s">
        <v>188</v>
      </c>
      <c r="D8" s="410"/>
      <c r="E8" s="411"/>
      <c r="F8" s="371" t="s">
        <v>142</v>
      </c>
      <c r="G8" s="415"/>
      <c r="H8" s="410"/>
      <c r="I8" s="371" t="s">
        <v>188</v>
      </c>
      <c r="J8" s="410"/>
      <c r="K8" s="411"/>
    </row>
    <row r="9" spans="1:11" ht="12.75">
      <c r="A9" s="369" t="s">
        <v>17</v>
      </c>
      <c r="B9" s="129">
        <v>3972</v>
      </c>
      <c r="C9" s="373">
        <f>B9/F9</f>
        <v>0.03368442476975526</v>
      </c>
      <c r="D9" s="129">
        <v>2687</v>
      </c>
      <c r="E9" s="374">
        <f>D9/B9</f>
        <v>0.6764853977844915</v>
      </c>
      <c r="F9" s="168">
        <v>117918</v>
      </c>
      <c r="G9" s="416"/>
      <c r="H9" s="129">
        <v>3425</v>
      </c>
      <c r="I9" s="373">
        <f>H9/F9</f>
        <v>0.029045607964856935</v>
      </c>
      <c r="J9" s="129">
        <v>2235</v>
      </c>
      <c r="K9" s="374">
        <f>J9/H9</f>
        <v>0.6525547445255474</v>
      </c>
    </row>
    <row r="10" spans="1:11" ht="12.75">
      <c r="A10" s="153" t="s">
        <v>122</v>
      </c>
      <c r="B10" s="129"/>
      <c r="C10" s="135"/>
      <c r="D10" s="129"/>
      <c r="E10" s="374"/>
      <c r="H10" s="129"/>
      <c r="I10" s="135"/>
      <c r="J10" s="129"/>
      <c r="K10" s="374"/>
    </row>
    <row r="11" spans="1:11" ht="12.75">
      <c r="A11" s="312" t="s">
        <v>23</v>
      </c>
      <c r="B11" s="129">
        <v>1509</v>
      </c>
      <c r="C11" s="373"/>
      <c r="D11" s="129">
        <v>1293</v>
      </c>
      <c r="E11" s="374">
        <f aca="true" t="shared" si="0" ref="E11:E18">D11/B11</f>
        <v>0.856858846918489</v>
      </c>
      <c r="F11" s="168"/>
      <c r="G11" s="416"/>
      <c r="H11" s="129">
        <v>1340</v>
      </c>
      <c r="I11" s="373"/>
      <c r="J11" s="129">
        <v>1147</v>
      </c>
      <c r="K11" s="374">
        <f aca="true" t="shared" si="1" ref="K11:K18">J11/H11</f>
        <v>0.8559701492537314</v>
      </c>
    </row>
    <row r="12" spans="1:11" ht="12.75">
      <c r="A12" s="312" t="s">
        <v>24</v>
      </c>
      <c r="B12" s="385">
        <v>901</v>
      </c>
      <c r="C12" s="373"/>
      <c r="D12" s="129">
        <v>877</v>
      </c>
      <c r="E12" s="374">
        <f t="shared" si="0"/>
        <v>0.9733629300776915</v>
      </c>
      <c r="F12" s="168"/>
      <c r="G12" s="416"/>
      <c r="H12" s="385">
        <v>640</v>
      </c>
      <c r="I12" s="373"/>
      <c r="J12" s="129">
        <v>619</v>
      </c>
      <c r="K12" s="374">
        <f t="shared" si="1"/>
        <v>0.9671875</v>
      </c>
    </row>
    <row r="13" spans="1:11" ht="12.75">
      <c r="A13" s="136" t="s">
        <v>104</v>
      </c>
      <c r="B13" s="129">
        <v>668</v>
      </c>
      <c r="C13" s="373"/>
      <c r="D13" s="129">
        <v>262</v>
      </c>
      <c r="E13" s="374">
        <f t="shared" si="0"/>
        <v>0.39221556886227543</v>
      </c>
      <c r="F13" s="168"/>
      <c r="G13" s="416"/>
      <c r="H13" s="129">
        <v>598</v>
      </c>
      <c r="I13" s="373"/>
      <c r="J13" s="129">
        <v>228</v>
      </c>
      <c r="K13" s="374">
        <f t="shared" si="1"/>
        <v>0.38127090301003347</v>
      </c>
    </row>
    <row r="14" spans="1:11" ht="12.75">
      <c r="A14" s="312" t="s">
        <v>167</v>
      </c>
      <c r="B14" s="129">
        <v>376</v>
      </c>
      <c r="C14" s="373"/>
      <c r="D14" s="129">
        <v>132</v>
      </c>
      <c r="E14" s="374">
        <f t="shared" si="0"/>
        <v>0.35106382978723405</v>
      </c>
      <c r="F14" s="168"/>
      <c r="G14" s="416"/>
      <c r="H14" s="129">
        <v>348</v>
      </c>
      <c r="I14" s="373"/>
      <c r="J14" s="129">
        <v>119</v>
      </c>
      <c r="K14" s="374">
        <f t="shared" si="1"/>
        <v>0.34195402298850575</v>
      </c>
    </row>
    <row r="15" spans="1:11" ht="12.75">
      <c r="A15" s="312" t="s">
        <v>21</v>
      </c>
      <c r="B15" s="129">
        <v>397</v>
      </c>
      <c r="C15" s="373"/>
      <c r="D15" s="129">
        <v>46</v>
      </c>
      <c r="E15" s="374">
        <f t="shared" si="0"/>
        <v>0.11586901763224182</v>
      </c>
      <c r="F15" s="168"/>
      <c r="G15" s="416"/>
      <c r="H15" s="129">
        <v>389</v>
      </c>
      <c r="I15" s="373"/>
      <c r="J15" s="129">
        <v>46</v>
      </c>
      <c r="K15" s="374">
        <f t="shared" si="1"/>
        <v>0.11825192802056556</v>
      </c>
    </row>
    <row r="16" spans="1:11" ht="12.75">
      <c r="A16" s="136" t="s">
        <v>22</v>
      </c>
      <c r="B16" s="129">
        <v>75</v>
      </c>
      <c r="C16" s="373"/>
      <c r="D16" s="129">
        <v>38</v>
      </c>
      <c r="E16" s="374">
        <f t="shared" si="0"/>
        <v>0.5066666666666667</v>
      </c>
      <c r="F16" s="168"/>
      <c r="G16" s="416"/>
      <c r="H16" s="129">
        <v>61</v>
      </c>
      <c r="I16" s="373"/>
      <c r="J16" s="129">
        <v>34</v>
      </c>
      <c r="K16" s="374">
        <f t="shared" si="1"/>
        <v>0.5573770491803278</v>
      </c>
    </row>
    <row r="17" spans="1:11" ht="12.75">
      <c r="A17" s="136" t="s">
        <v>121</v>
      </c>
      <c r="B17" s="129">
        <v>5</v>
      </c>
      <c r="C17" s="373"/>
      <c r="D17" s="129">
        <v>1</v>
      </c>
      <c r="E17" s="374">
        <f t="shared" si="0"/>
        <v>0.2</v>
      </c>
      <c r="F17" s="168"/>
      <c r="G17" s="416"/>
      <c r="H17" s="129">
        <v>5</v>
      </c>
      <c r="I17" s="373"/>
      <c r="J17" s="129">
        <v>1</v>
      </c>
      <c r="K17" s="374">
        <f t="shared" si="1"/>
        <v>0.2</v>
      </c>
    </row>
    <row r="18" spans="1:11" ht="12.75">
      <c r="A18" s="136" t="s">
        <v>111</v>
      </c>
      <c r="B18" s="129">
        <v>295</v>
      </c>
      <c r="C18" s="135"/>
      <c r="D18" s="129">
        <v>227</v>
      </c>
      <c r="E18" s="374">
        <f t="shared" si="0"/>
        <v>0.7694915254237288</v>
      </c>
      <c r="H18" s="129">
        <v>237</v>
      </c>
      <c r="I18" s="135"/>
      <c r="J18" s="129">
        <v>177</v>
      </c>
      <c r="K18" s="374">
        <f t="shared" si="1"/>
        <v>0.7468354430379747</v>
      </c>
    </row>
    <row r="19" spans="1:11" ht="12.75">
      <c r="A19" s="136" t="s">
        <v>120</v>
      </c>
      <c r="B19" s="137">
        <f>B18/B9</f>
        <v>0.074269889224572</v>
      </c>
      <c r="C19" s="135"/>
      <c r="D19" s="137">
        <f>D18/D9</f>
        <v>0.08448083364346855</v>
      </c>
      <c r="E19" s="374"/>
      <c r="H19" s="137">
        <f>H18/H9</f>
        <v>0.0691970802919708</v>
      </c>
      <c r="I19" s="135"/>
      <c r="J19" s="137">
        <f>J18/J9</f>
        <v>0.07919463087248323</v>
      </c>
      <c r="K19" s="374"/>
    </row>
    <row r="20" spans="1:11" ht="12.75">
      <c r="A20" s="136" t="s">
        <v>72</v>
      </c>
      <c r="B20" s="139">
        <v>42</v>
      </c>
      <c r="C20" s="135"/>
      <c r="D20" s="139">
        <v>31</v>
      </c>
      <c r="E20" s="374">
        <f>D20/B20</f>
        <v>0.7380952380952381</v>
      </c>
      <c r="H20" s="139">
        <v>37</v>
      </c>
      <c r="I20" s="135"/>
      <c r="J20" s="139">
        <v>27</v>
      </c>
      <c r="K20" s="374">
        <f>J20/H20</f>
        <v>0.7297297297297297</v>
      </c>
    </row>
    <row r="21" spans="2:11" ht="12" customHeight="1">
      <c r="B21" s="129"/>
      <c r="C21" s="135"/>
      <c r="D21" s="129"/>
      <c r="E21" s="374"/>
      <c r="H21" s="129"/>
      <c r="I21" s="135"/>
      <c r="J21" s="129"/>
      <c r="K21" s="374"/>
    </row>
    <row r="22" spans="1:11" ht="12.75">
      <c r="A22" s="369" t="s">
        <v>18</v>
      </c>
      <c r="B22" s="129">
        <v>3431</v>
      </c>
      <c r="C22" s="373">
        <f>B22/F22</f>
        <v>0.0291731854975852</v>
      </c>
      <c r="D22" s="129">
        <v>2327</v>
      </c>
      <c r="E22" s="374">
        <f>D22/B22</f>
        <v>0.6782279218886622</v>
      </c>
      <c r="F22" s="168">
        <v>117608</v>
      </c>
      <c r="G22" s="416"/>
      <c r="H22" s="129">
        <v>3057</v>
      </c>
      <c r="I22" s="373">
        <f>H22/F22</f>
        <v>0.02599312971906673</v>
      </c>
      <c r="J22" s="129">
        <v>2032</v>
      </c>
      <c r="K22" s="374">
        <f>J22/H22</f>
        <v>0.6647039581288845</v>
      </c>
    </row>
    <row r="23" spans="1:11" ht="12.75">
      <c r="A23" s="153" t="s">
        <v>116</v>
      </c>
      <c r="B23" s="129"/>
      <c r="C23" s="135"/>
      <c r="D23" s="129"/>
      <c r="E23" s="374"/>
      <c r="H23" s="129"/>
      <c r="I23" s="135"/>
      <c r="J23" s="129"/>
      <c r="K23" s="374"/>
    </row>
    <row r="24" spans="1:11" ht="12.75">
      <c r="A24" s="136" t="s">
        <v>104</v>
      </c>
      <c r="B24" s="129">
        <v>571</v>
      </c>
      <c r="C24" s="138"/>
      <c r="D24" s="129">
        <v>244</v>
      </c>
      <c r="E24" s="374">
        <f aca="true" t="shared" si="2" ref="E24:E35">D24/B24</f>
        <v>0.4273204903677758</v>
      </c>
      <c r="H24" s="129">
        <v>502</v>
      </c>
      <c r="I24" s="138"/>
      <c r="J24" s="129">
        <v>210</v>
      </c>
      <c r="K24" s="374">
        <f aca="true" t="shared" si="3" ref="K24:K35">J24/H24</f>
        <v>0.41832669322709165</v>
      </c>
    </row>
    <row r="25" spans="1:11" ht="12.75">
      <c r="A25" s="136" t="s">
        <v>21</v>
      </c>
      <c r="B25" s="129">
        <v>318</v>
      </c>
      <c r="C25" s="135"/>
      <c r="D25" s="129">
        <v>31</v>
      </c>
      <c r="E25" s="374">
        <f t="shared" si="2"/>
        <v>0.09748427672955975</v>
      </c>
      <c r="H25" s="129">
        <v>310</v>
      </c>
      <c r="I25" s="135"/>
      <c r="J25" s="129">
        <v>30</v>
      </c>
      <c r="K25" s="374">
        <f t="shared" si="3"/>
        <v>0.0967741935483871</v>
      </c>
    </row>
    <row r="26" spans="1:11" ht="12.75">
      <c r="A26" s="136" t="s">
        <v>22</v>
      </c>
      <c r="B26" s="129">
        <v>64</v>
      </c>
      <c r="C26" s="135"/>
      <c r="D26" s="129">
        <v>33</v>
      </c>
      <c r="E26" s="374">
        <f t="shared" si="2"/>
        <v>0.515625</v>
      </c>
      <c r="H26" s="129">
        <v>50</v>
      </c>
      <c r="I26" s="135"/>
      <c r="J26" s="129">
        <v>30</v>
      </c>
      <c r="K26" s="374">
        <f t="shared" si="3"/>
        <v>0.6</v>
      </c>
    </row>
    <row r="27" spans="1:11" ht="12.75">
      <c r="A27" s="136" t="s">
        <v>115</v>
      </c>
      <c r="B27" s="129">
        <v>391</v>
      </c>
      <c r="C27" s="135"/>
      <c r="D27" s="129">
        <v>353</v>
      </c>
      <c r="E27" s="374">
        <f t="shared" si="2"/>
        <v>0.9028132992327366</v>
      </c>
      <c r="H27" s="129">
        <v>368</v>
      </c>
      <c r="I27" s="135"/>
      <c r="J27" s="129">
        <v>333</v>
      </c>
      <c r="K27" s="374">
        <f t="shared" si="3"/>
        <v>0.904891304347826</v>
      </c>
    </row>
    <row r="28" spans="1:11" ht="12.75">
      <c r="A28" s="136" t="s">
        <v>114</v>
      </c>
      <c r="B28" s="129">
        <v>291</v>
      </c>
      <c r="C28" s="135"/>
      <c r="D28" s="129">
        <v>263</v>
      </c>
      <c r="E28" s="374">
        <f t="shared" si="2"/>
        <v>0.9037800687285223</v>
      </c>
      <c r="H28" s="129">
        <v>278</v>
      </c>
      <c r="I28" s="135"/>
      <c r="J28" s="129">
        <v>252</v>
      </c>
      <c r="K28" s="374">
        <f t="shared" si="3"/>
        <v>0.9064748201438849</v>
      </c>
    </row>
    <row r="29" spans="1:11" ht="12.75">
      <c r="A29" s="136" t="s">
        <v>119</v>
      </c>
      <c r="B29" s="129">
        <v>569</v>
      </c>
      <c r="C29" s="135"/>
      <c r="D29" s="129">
        <v>447</v>
      </c>
      <c r="E29" s="374">
        <f t="shared" si="2"/>
        <v>0.7855887521968365</v>
      </c>
      <c r="H29" s="129">
        <v>530</v>
      </c>
      <c r="I29" s="135"/>
      <c r="J29" s="129">
        <v>414</v>
      </c>
      <c r="K29" s="374">
        <f t="shared" si="3"/>
        <v>0.7811320754716982</v>
      </c>
    </row>
    <row r="30" spans="1:11" ht="12.75">
      <c r="A30" s="312" t="s">
        <v>24</v>
      </c>
      <c r="B30" s="129">
        <v>771</v>
      </c>
      <c r="C30" s="135"/>
      <c r="D30" s="129">
        <v>755</v>
      </c>
      <c r="E30" s="374">
        <f t="shared" si="2"/>
        <v>0.9792477302204928</v>
      </c>
      <c r="H30" s="129">
        <v>584</v>
      </c>
      <c r="I30" s="135"/>
      <c r="J30" s="129">
        <v>568</v>
      </c>
      <c r="K30" s="374">
        <f t="shared" si="3"/>
        <v>0.9726027397260274</v>
      </c>
    </row>
    <row r="31" spans="1:11" ht="12.75">
      <c r="A31" s="136" t="s">
        <v>112</v>
      </c>
      <c r="B31" s="129">
        <v>108</v>
      </c>
      <c r="C31" s="135"/>
      <c r="D31" s="129">
        <v>19</v>
      </c>
      <c r="E31" s="374">
        <f t="shared" si="2"/>
        <v>0.17592592592592593</v>
      </c>
      <c r="H31" s="129">
        <v>108</v>
      </c>
      <c r="I31" s="135"/>
      <c r="J31" s="129">
        <v>19</v>
      </c>
      <c r="K31" s="374">
        <f t="shared" si="3"/>
        <v>0.17592592592592593</v>
      </c>
    </row>
    <row r="32" spans="1:11" ht="12.75">
      <c r="A32" s="136" t="s">
        <v>125</v>
      </c>
      <c r="B32" s="129">
        <v>119</v>
      </c>
      <c r="C32" s="135"/>
      <c r="D32" s="129">
        <v>43</v>
      </c>
      <c r="E32" s="374">
        <f t="shared" si="2"/>
        <v>0.36134453781512604</v>
      </c>
      <c r="H32" s="129">
        <v>110</v>
      </c>
      <c r="I32" s="135"/>
      <c r="J32" s="129">
        <v>42</v>
      </c>
      <c r="K32" s="374">
        <f t="shared" si="3"/>
        <v>0.38181818181818183</v>
      </c>
    </row>
    <row r="33" spans="1:11" ht="12.75">
      <c r="A33" s="136" t="s">
        <v>138</v>
      </c>
      <c r="B33" s="129">
        <v>143</v>
      </c>
      <c r="C33" s="135"/>
      <c r="D33" s="129">
        <v>66</v>
      </c>
      <c r="E33" s="374">
        <f t="shared" si="2"/>
        <v>0.46153846153846156</v>
      </c>
      <c r="H33" s="129">
        <v>136</v>
      </c>
      <c r="I33" s="135"/>
      <c r="J33" s="129">
        <v>65</v>
      </c>
      <c r="K33" s="374">
        <f t="shared" si="3"/>
        <v>0.47794117647058826</v>
      </c>
    </row>
    <row r="34" spans="1:11" ht="12.75">
      <c r="A34" s="136" t="s">
        <v>118</v>
      </c>
      <c r="B34" s="129">
        <v>64</v>
      </c>
      <c r="C34" s="135"/>
      <c r="D34" s="129">
        <v>33</v>
      </c>
      <c r="E34" s="374">
        <f t="shared" si="2"/>
        <v>0.515625</v>
      </c>
      <c r="H34" s="129">
        <v>50</v>
      </c>
      <c r="I34" s="135"/>
      <c r="J34" s="129">
        <v>30</v>
      </c>
      <c r="K34" s="374">
        <f t="shared" si="3"/>
        <v>0.6</v>
      </c>
    </row>
    <row r="35" spans="1:11" ht="12.75">
      <c r="A35" s="136" t="s">
        <v>111</v>
      </c>
      <c r="B35" s="129">
        <v>231</v>
      </c>
      <c r="C35" s="135"/>
      <c r="D35" s="129">
        <v>173</v>
      </c>
      <c r="E35" s="374">
        <f t="shared" si="2"/>
        <v>0.7489177489177489</v>
      </c>
      <c r="H35" s="129">
        <v>208</v>
      </c>
      <c r="I35" s="135"/>
      <c r="J35" s="129">
        <v>157</v>
      </c>
      <c r="K35" s="374">
        <f t="shared" si="3"/>
        <v>0.7548076923076923</v>
      </c>
    </row>
    <row r="36" spans="1:11" ht="12.75">
      <c r="A36" s="136" t="s">
        <v>117</v>
      </c>
      <c r="B36" s="137">
        <f>B35/B22</f>
        <v>0.06732730982220927</v>
      </c>
      <c r="C36" s="135"/>
      <c r="D36" s="137">
        <f>D35/D22</f>
        <v>0.07434464976364417</v>
      </c>
      <c r="E36" s="374"/>
      <c r="H36" s="137">
        <f>H35/H22</f>
        <v>0.06804056264311416</v>
      </c>
      <c r="I36" s="135"/>
      <c r="J36" s="137">
        <f>J35/J22</f>
        <v>0.07726377952755906</v>
      </c>
      <c r="K36" s="374"/>
    </row>
    <row r="37" spans="1:11" ht="12.75">
      <c r="A37" s="136" t="s">
        <v>72</v>
      </c>
      <c r="B37" s="139">
        <v>55</v>
      </c>
      <c r="C37" s="135"/>
      <c r="D37" s="139">
        <v>49</v>
      </c>
      <c r="E37" s="374">
        <f>D37/B37</f>
        <v>0.8909090909090909</v>
      </c>
      <c r="H37" s="139">
        <v>48</v>
      </c>
      <c r="I37" s="135"/>
      <c r="J37" s="139">
        <f>'[1]Per skola 2021'!X92</f>
        <v>43</v>
      </c>
      <c r="K37" s="374">
        <f>J37/H37</f>
        <v>0.8958333333333334</v>
      </c>
    </row>
    <row r="38" spans="2:11" ht="12.75" customHeight="1">
      <c r="B38" s="129"/>
      <c r="C38" s="135"/>
      <c r="D38" s="129"/>
      <c r="E38" s="374"/>
      <c r="H38" s="129"/>
      <c r="I38" s="135"/>
      <c r="J38" s="129"/>
      <c r="K38" s="374"/>
    </row>
    <row r="39" spans="1:11" ht="12.75">
      <c r="A39" s="369" t="s">
        <v>26</v>
      </c>
      <c r="B39" s="129">
        <v>3182</v>
      </c>
      <c r="C39" s="373">
        <f>B39/F39</f>
        <v>0.027412365716451725</v>
      </c>
      <c r="D39" s="129">
        <v>2089</v>
      </c>
      <c r="E39" s="374">
        <f>D39/B39</f>
        <v>0.6565053425518542</v>
      </c>
      <c r="F39" s="168">
        <v>116079</v>
      </c>
      <c r="G39" s="416"/>
      <c r="H39" s="129">
        <v>2858</v>
      </c>
      <c r="I39" s="373">
        <f>H39/F39</f>
        <v>0.024621163173356077</v>
      </c>
      <c r="J39" s="129">
        <f>'[1]Per skola 2021'!J92</f>
        <v>2089</v>
      </c>
      <c r="K39" s="374">
        <f>J39/H39</f>
        <v>0.7309307207837649</v>
      </c>
    </row>
    <row r="40" spans="1:11" ht="12.75">
      <c r="A40" s="153" t="s">
        <v>116</v>
      </c>
      <c r="B40" s="129"/>
      <c r="C40" s="135"/>
      <c r="D40" s="129"/>
      <c r="E40" s="374"/>
      <c r="H40" s="129"/>
      <c r="I40" s="135"/>
      <c r="J40" s="129"/>
      <c r="K40" s="374"/>
    </row>
    <row r="41" spans="1:11" ht="12.75">
      <c r="A41" s="136" t="s">
        <v>104</v>
      </c>
      <c r="B41" s="129">
        <v>523</v>
      </c>
      <c r="C41" s="138"/>
      <c r="D41" s="129">
        <v>163</v>
      </c>
      <c r="E41" s="374">
        <f aca="true" t="shared" si="4" ref="E41:E52">D41/B41</f>
        <v>0.31166347992351817</v>
      </c>
      <c r="H41" s="129">
        <v>452</v>
      </c>
      <c r="I41" s="138"/>
      <c r="J41" s="129">
        <v>135</v>
      </c>
      <c r="K41" s="374">
        <f aca="true" t="shared" si="5" ref="K41:K52">J41/H41</f>
        <v>0.29867256637168144</v>
      </c>
    </row>
    <row r="42" spans="1:11" ht="12.75">
      <c r="A42" s="136" t="s">
        <v>21</v>
      </c>
      <c r="B42" s="129">
        <v>300</v>
      </c>
      <c r="C42" s="135"/>
      <c r="D42" s="129">
        <v>38</v>
      </c>
      <c r="E42" s="374">
        <f t="shared" si="4"/>
        <v>0.12666666666666668</v>
      </c>
      <c r="H42" s="129">
        <v>294</v>
      </c>
      <c r="I42" s="135"/>
      <c r="J42" s="129">
        <v>38</v>
      </c>
      <c r="K42" s="374">
        <f t="shared" si="5"/>
        <v>0.1292517006802721</v>
      </c>
    </row>
    <row r="43" spans="1:11" ht="12.75">
      <c r="A43" s="136" t="s">
        <v>22</v>
      </c>
      <c r="B43" s="129">
        <v>67</v>
      </c>
      <c r="C43" s="135"/>
      <c r="D43" s="129">
        <v>24</v>
      </c>
      <c r="E43" s="374">
        <f t="shared" si="4"/>
        <v>0.3582089552238806</v>
      </c>
      <c r="H43" s="129">
        <v>59</v>
      </c>
      <c r="I43" s="135"/>
      <c r="J43" s="129">
        <v>23</v>
      </c>
      <c r="K43" s="374">
        <f t="shared" si="5"/>
        <v>0.3898305084745763</v>
      </c>
    </row>
    <row r="44" spans="1:11" ht="12.75">
      <c r="A44" s="136" t="s">
        <v>115</v>
      </c>
      <c r="B44" s="129">
        <v>360</v>
      </c>
      <c r="C44" s="135"/>
      <c r="D44" s="129">
        <v>326</v>
      </c>
      <c r="E44" s="374">
        <f t="shared" si="4"/>
        <v>0.9055555555555556</v>
      </c>
      <c r="H44" s="129">
        <v>360</v>
      </c>
      <c r="I44" s="135"/>
      <c r="J44" s="129">
        <v>326</v>
      </c>
      <c r="K44" s="374">
        <f t="shared" si="5"/>
        <v>0.9055555555555556</v>
      </c>
    </row>
    <row r="45" spans="1:11" ht="12.75">
      <c r="A45" s="136" t="s">
        <v>114</v>
      </c>
      <c r="B45" s="129">
        <v>274</v>
      </c>
      <c r="C45" s="135"/>
      <c r="D45" s="129">
        <v>245</v>
      </c>
      <c r="E45" s="374">
        <f t="shared" si="4"/>
        <v>0.8941605839416058</v>
      </c>
      <c r="H45" s="129">
        <v>263</v>
      </c>
      <c r="I45" s="135"/>
      <c r="J45" s="129">
        <v>235</v>
      </c>
      <c r="K45" s="374">
        <f t="shared" si="5"/>
        <v>0.8935361216730038</v>
      </c>
    </row>
    <row r="46" spans="1:11" ht="12.75">
      <c r="A46" s="136" t="s">
        <v>113</v>
      </c>
      <c r="B46" s="129">
        <v>550</v>
      </c>
      <c r="C46" s="135"/>
      <c r="D46" s="129">
        <v>444</v>
      </c>
      <c r="E46" s="374">
        <f t="shared" si="4"/>
        <v>0.8072727272727273</v>
      </c>
      <c r="H46" s="129">
        <v>512</v>
      </c>
      <c r="I46" s="135"/>
      <c r="J46" s="129">
        <v>418</v>
      </c>
      <c r="K46" s="374">
        <f t="shared" si="5"/>
        <v>0.81640625</v>
      </c>
    </row>
    <row r="47" spans="1:11" ht="12.75">
      <c r="A47" s="312" t="s">
        <v>24</v>
      </c>
      <c r="B47" s="129">
        <v>750</v>
      </c>
      <c r="C47" s="135"/>
      <c r="D47" s="129">
        <v>734</v>
      </c>
      <c r="E47" s="374">
        <f t="shared" si="4"/>
        <v>0.9786666666666667</v>
      </c>
      <c r="H47" s="129">
        <v>561</v>
      </c>
      <c r="I47" s="135"/>
      <c r="J47" s="129">
        <v>549</v>
      </c>
      <c r="K47" s="374">
        <f t="shared" si="5"/>
        <v>0.9786096256684492</v>
      </c>
    </row>
    <row r="48" spans="1:11" ht="12.75">
      <c r="A48" s="136" t="s">
        <v>112</v>
      </c>
      <c r="B48" s="129">
        <v>113</v>
      </c>
      <c r="C48" s="135"/>
      <c r="D48" s="129">
        <v>20</v>
      </c>
      <c r="E48" s="374">
        <f t="shared" si="4"/>
        <v>0.17699115044247787</v>
      </c>
      <c r="H48" s="129">
        <v>113</v>
      </c>
      <c r="I48" s="135"/>
      <c r="J48" s="129">
        <v>20</v>
      </c>
      <c r="K48" s="374">
        <f t="shared" si="5"/>
        <v>0.17699115044247787</v>
      </c>
    </row>
    <row r="49" spans="1:11" ht="12.75">
      <c r="A49" s="136" t="s">
        <v>125</v>
      </c>
      <c r="B49" s="129">
        <v>117</v>
      </c>
      <c r="C49" s="135"/>
      <c r="D49" s="129">
        <v>45</v>
      </c>
      <c r="E49" s="374">
        <f t="shared" si="4"/>
        <v>0.38461538461538464</v>
      </c>
      <c r="H49" s="129">
        <v>117</v>
      </c>
      <c r="I49" s="135"/>
      <c r="J49" s="129">
        <v>45</v>
      </c>
      <c r="K49" s="374">
        <f t="shared" si="5"/>
        <v>0.38461538461538464</v>
      </c>
    </row>
    <row r="50" spans="1:11" ht="12.75">
      <c r="A50" s="136" t="s">
        <v>138</v>
      </c>
      <c r="B50" s="129">
        <v>130</v>
      </c>
      <c r="C50" s="135"/>
      <c r="D50" s="129">
        <v>52</v>
      </c>
      <c r="E50" s="374">
        <f t="shared" si="4"/>
        <v>0.4</v>
      </c>
      <c r="H50" s="129">
        <v>128</v>
      </c>
      <c r="I50" s="135"/>
      <c r="J50" s="129">
        <v>52</v>
      </c>
      <c r="K50" s="374">
        <f t="shared" si="5"/>
        <v>0.40625</v>
      </c>
    </row>
    <row r="51" spans="1:11" ht="12.75">
      <c r="A51" s="136" t="s">
        <v>118</v>
      </c>
      <c r="B51" s="129">
        <v>67</v>
      </c>
      <c r="C51" s="135"/>
      <c r="D51" s="129">
        <v>24</v>
      </c>
      <c r="E51" s="374">
        <f t="shared" si="4"/>
        <v>0.3582089552238806</v>
      </c>
      <c r="H51" s="129">
        <v>59</v>
      </c>
      <c r="I51" s="135"/>
      <c r="J51" s="129">
        <v>23</v>
      </c>
      <c r="K51" s="374">
        <f t="shared" si="5"/>
        <v>0.3898305084745763</v>
      </c>
    </row>
    <row r="52" spans="1:11" ht="12.75">
      <c r="A52" s="136" t="s">
        <v>111</v>
      </c>
      <c r="B52" s="129">
        <v>215</v>
      </c>
      <c r="C52" s="135"/>
      <c r="D52" s="129">
        <v>150</v>
      </c>
      <c r="E52" s="374">
        <f t="shared" si="4"/>
        <v>0.6976744186046512</v>
      </c>
      <c r="H52" s="129">
        <v>186</v>
      </c>
      <c r="I52" s="135"/>
      <c r="J52" s="129">
        <v>135</v>
      </c>
      <c r="K52" s="374">
        <f t="shared" si="5"/>
        <v>0.7258064516129032</v>
      </c>
    </row>
    <row r="53" spans="1:11" ht="12.75">
      <c r="A53" s="136" t="s">
        <v>110</v>
      </c>
      <c r="B53" s="137">
        <f>B52/B39</f>
        <v>0.06756756756756757</v>
      </c>
      <c r="C53" s="138"/>
      <c r="D53" s="137">
        <f>D52/D39</f>
        <v>0.07180469123982768</v>
      </c>
      <c r="E53" s="374"/>
      <c r="H53" s="137">
        <f>H52/H39</f>
        <v>0.06508047585724283</v>
      </c>
      <c r="I53" s="138"/>
      <c r="J53" s="137">
        <f>J52/J39</f>
        <v>0.0646242221158449</v>
      </c>
      <c r="K53" s="374"/>
    </row>
    <row r="54" spans="1:11" ht="12.75">
      <c r="A54" s="136" t="s">
        <v>72</v>
      </c>
      <c r="B54" s="139">
        <v>66</v>
      </c>
      <c r="C54" s="138"/>
      <c r="D54" s="139">
        <v>56</v>
      </c>
      <c r="E54" s="374">
        <f>D54/B54</f>
        <v>0.8484848484848485</v>
      </c>
      <c r="H54" s="139">
        <v>57</v>
      </c>
      <c r="I54" s="138"/>
      <c r="J54" s="139">
        <v>48</v>
      </c>
      <c r="K54" s="374">
        <f>J54/H54</f>
        <v>0.8421052631578947</v>
      </c>
    </row>
    <row r="55" spans="2:11" ht="6" customHeight="1">
      <c r="B55" s="129"/>
      <c r="C55" s="135"/>
      <c r="D55" s="129"/>
      <c r="E55" s="374"/>
      <c r="H55" s="129"/>
      <c r="I55" s="135"/>
      <c r="J55" s="129"/>
      <c r="K55" s="374"/>
    </row>
    <row r="56" spans="1:11" s="369" customFormat="1" ht="12.75">
      <c r="A56" s="369" t="s">
        <v>168</v>
      </c>
      <c r="B56" s="147">
        <f>B9+B22+B39</f>
        <v>10585</v>
      </c>
      <c r="C56" s="386">
        <f>B56/F56</f>
        <v>0.03010480510800472</v>
      </c>
      <c r="D56" s="147">
        <f>D9+D22+D39</f>
        <v>7103</v>
      </c>
      <c r="E56" s="376">
        <f>D56/B56</f>
        <v>0.6710439300897496</v>
      </c>
      <c r="F56" s="377">
        <f>F9+F22+F39</f>
        <v>351605</v>
      </c>
      <c r="G56" s="417"/>
      <c r="H56" s="147">
        <f>H9+H22+H39</f>
        <v>9340</v>
      </c>
      <c r="I56" s="386">
        <f>H56/F56</f>
        <v>0.026563899830776012</v>
      </c>
      <c r="J56" s="147">
        <f>J9+J22+J39</f>
        <v>6356</v>
      </c>
      <c r="K56" s="376">
        <f>J56/H56</f>
        <v>0.6805139186295504</v>
      </c>
    </row>
    <row r="57" spans="2:11" ht="6" customHeight="1">
      <c r="B57" s="129"/>
      <c r="C57" s="135"/>
      <c r="D57" s="129"/>
      <c r="E57" s="374"/>
      <c r="H57" s="129"/>
      <c r="I57" s="135"/>
      <c r="J57" s="129"/>
      <c r="K57" s="374"/>
    </row>
    <row r="58" spans="1:11" ht="12.75">
      <c r="A58" s="369" t="s">
        <v>109</v>
      </c>
      <c r="B58" s="378">
        <v>259</v>
      </c>
      <c r="C58" s="378"/>
      <c r="D58" s="378">
        <v>157</v>
      </c>
      <c r="E58" s="374">
        <f>D58/B58</f>
        <v>0.6061776061776062</v>
      </c>
      <c r="H58" s="378">
        <v>209</v>
      </c>
      <c r="I58" s="378"/>
      <c r="J58" s="378">
        <v>109</v>
      </c>
      <c r="K58" s="374">
        <f>J58/H58</f>
        <v>0.5215311004784688</v>
      </c>
    </row>
    <row r="59" spans="1:11" ht="12.75">
      <c r="A59" s="369" t="s">
        <v>93</v>
      </c>
      <c r="B59" s="129">
        <v>279</v>
      </c>
      <c r="C59" s="135"/>
      <c r="D59" s="129">
        <v>114</v>
      </c>
      <c r="E59" s="374">
        <f>D59/B59</f>
        <v>0.40860215053763443</v>
      </c>
      <c r="H59" s="129">
        <v>259</v>
      </c>
      <c r="I59" s="135"/>
      <c r="J59" s="129">
        <v>103</v>
      </c>
      <c r="K59" s="374">
        <f>J59/H59</f>
        <v>0.39768339768339767</v>
      </c>
    </row>
    <row r="60" spans="2:11" ht="6" customHeight="1">
      <c r="B60" s="129"/>
      <c r="C60" s="135"/>
      <c r="D60" s="129"/>
      <c r="E60" s="374"/>
      <c r="H60" s="129"/>
      <c r="I60" s="135"/>
      <c r="J60" s="129"/>
      <c r="K60" s="374"/>
    </row>
    <row r="61" spans="1:11" s="369" customFormat="1" ht="12.75">
      <c r="A61" s="369" t="s">
        <v>169</v>
      </c>
      <c r="B61" s="147">
        <f>B9+B22+B39+B58+B59</f>
        <v>11123</v>
      </c>
      <c r="C61" s="386">
        <f>B61/F61</f>
        <v>0.03163493124386741</v>
      </c>
      <c r="D61" s="147">
        <f>D9+D22+D39+D58+D59</f>
        <v>7374</v>
      </c>
      <c r="E61" s="376">
        <f>D61/B61</f>
        <v>0.662950642812191</v>
      </c>
      <c r="F61" s="377">
        <f>F56</f>
        <v>351605</v>
      </c>
      <c r="G61" s="417"/>
      <c r="H61" s="147">
        <f>H9+H22+H39+H58+H59</f>
        <v>9808</v>
      </c>
      <c r="I61" s="386">
        <f>H61/F61</f>
        <v>0.027894938922939094</v>
      </c>
      <c r="J61" s="147">
        <f>J9+J22+J39+J58+J59</f>
        <v>6568</v>
      </c>
      <c r="K61" s="376">
        <f>J61/H61</f>
        <v>0.6696574225122349</v>
      </c>
    </row>
    <row r="62" spans="2:11" s="369" customFormat="1" ht="12.75">
      <c r="B62" s="372"/>
      <c r="C62" s="386"/>
      <c r="D62" s="372"/>
      <c r="E62" s="52"/>
      <c r="F62" s="372"/>
      <c r="G62" s="418"/>
      <c r="H62" s="372"/>
      <c r="I62" s="386"/>
      <c r="J62" s="372"/>
      <c r="K62" s="52"/>
    </row>
    <row r="63" spans="1:11" s="369" customFormat="1" ht="12.75">
      <c r="A63" s="312" t="s">
        <v>192</v>
      </c>
      <c r="B63" s="372"/>
      <c r="C63" s="386"/>
      <c r="D63" s="372"/>
      <c r="E63" s="52"/>
      <c r="F63" s="372"/>
      <c r="G63" s="418"/>
      <c r="H63" s="372"/>
      <c r="I63" s="386"/>
      <c r="J63" s="372"/>
      <c r="K63" s="52"/>
    </row>
    <row r="64" ht="5.25" customHeight="1"/>
    <row r="65" spans="1:11" s="153" customFormat="1" ht="12.75">
      <c r="A65" s="423" t="s">
        <v>193</v>
      </c>
      <c r="B65" s="380"/>
      <c r="C65" s="380"/>
      <c r="D65" s="380"/>
      <c r="E65" s="380"/>
      <c r="F65" s="380"/>
      <c r="G65" s="419"/>
      <c r="H65" s="380"/>
      <c r="I65" s="380"/>
      <c r="J65" s="380"/>
      <c r="K65" s="38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23">
      <selection activeCell="A61" sqref="A61"/>
    </sheetView>
  </sheetViews>
  <sheetFormatPr defaultColWidth="8.7109375" defaultRowHeight="12.75"/>
  <cols>
    <col min="1" max="1" width="26.421875" style="136" customWidth="1"/>
    <col min="2" max="2" width="12.28125" style="151" customWidth="1"/>
    <col min="3" max="3" width="14.140625" style="151" hidden="1" customWidth="1"/>
    <col min="4" max="4" width="14.421875" style="151" customWidth="1"/>
    <col min="5" max="5" width="12.28125" style="151" customWidth="1"/>
    <col min="6" max="6" width="12.28125" style="151" hidden="1" customWidth="1"/>
    <col min="7" max="7" width="6.8515625" style="151" customWidth="1"/>
    <col min="8" max="8" width="12.7109375" style="136" customWidth="1"/>
    <col min="9" max="16384" width="8.7109375" style="136" customWidth="1"/>
  </cols>
  <sheetData>
    <row r="1" spans="1:7" s="367" customFormat="1" ht="18">
      <c r="A1" s="365" t="s">
        <v>145</v>
      </c>
      <c r="B1" s="365"/>
      <c r="C1" s="365"/>
      <c r="D1" s="365"/>
      <c r="E1" s="365"/>
      <c r="F1" s="365"/>
      <c r="G1" s="366"/>
    </row>
    <row r="2" spans="1:7" s="368" customFormat="1" ht="12.75">
      <c r="A2" s="426" t="s">
        <v>171</v>
      </c>
      <c r="B2" s="427"/>
      <c r="C2" s="427"/>
      <c r="D2" s="427"/>
      <c r="E2" s="427"/>
      <c r="F2" s="427"/>
      <c r="G2" s="427"/>
    </row>
    <row r="3" ht="12.75">
      <c r="A3" t="s">
        <v>170</v>
      </c>
    </row>
    <row r="4" spans="1:5" ht="12" customHeight="1">
      <c r="A4" s="369"/>
      <c r="E4" s="371" t="s">
        <v>146</v>
      </c>
    </row>
    <row r="5" spans="2:6" s="369" customFormat="1" ht="16.5" customHeight="1">
      <c r="B5" s="370" t="s">
        <v>15</v>
      </c>
      <c r="C5" s="370" t="s">
        <v>140</v>
      </c>
      <c r="D5" s="371" t="s">
        <v>73</v>
      </c>
      <c r="E5" s="372" t="s">
        <v>147</v>
      </c>
      <c r="F5" s="372" t="s">
        <v>141</v>
      </c>
    </row>
    <row r="6" spans="2:7" ht="4.5" customHeight="1">
      <c r="B6" s="129"/>
      <c r="C6" s="129"/>
      <c r="F6" s="372" t="s">
        <v>142</v>
      </c>
      <c r="G6" s="136"/>
    </row>
    <row r="7" spans="1:7" ht="12.75">
      <c r="A7" s="369" t="s">
        <v>17</v>
      </c>
      <c r="B7" s="129">
        <v>3316</v>
      </c>
      <c r="C7" s="129">
        <v>2194</v>
      </c>
      <c r="D7" s="374">
        <v>0.6616405307599518</v>
      </c>
      <c r="E7" s="373">
        <v>0.028355452182241073</v>
      </c>
      <c r="F7" s="168">
        <v>116944</v>
      </c>
      <c r="G7" s="168"/>
    </row>
    <row r="8" spans="1:7" ht="12.75">
      <c r="A8" s="153" t="s">
        <v>122</v>
      </c>
      <c r="B8" s="129"/>
      <c r="C8" s="129"/>
      <c r="D8" s="374"/>
      <c r="E8" s="134"/>
      <c r="G8" s="136"/>
    </row>
    <row r="9" spans="1:7" ht="12.75">
      <c r="A9" s="133" t="s">
        <v>5</v>
      </c>
      <c r="B9" s="129">
        <v>1919</v>
      </c>
      <c r="C9" s="129">
        <v>1700</v>
      </c>
      <c r="D9" s="374">
        <v>0.8858780614903595</v>
      </c>
      <c r="E9" s="373"/>
      <c r="F9" s="168"/>
      <c r="G9" s="168"/>
    </row>
    <row r="10" spans="1:7" ht="12.75">
      <c r="A10" s="133" t="s">
        <v>104</v>
      </c>
      <c r="B10" s="129">
        <v>561</v>
      </c>
      <c r="C10" s="129">
        <v>258</v>
      </c>
      <c r="D10" s="374">
        <v>0.45989304812834225</v>
      </c>
      <c r="E10" s="373"/>
      <c r="F10" s="168"/>
      <c r="G10" s="168"/>
    </row>
    <row r="11" spans="1:7" ht="12.75">
      <c r="A11" s="133" t="s">
        <v>4</v>
      </c>
      <c r="B11" s="129">
        <v>574</v>
      </c>
      <c r="C11" s="129">
        <v>114</v>
      </c>
      <c r="D11" s="374">
        <v>0.1986062717770035</v>
      </c>
      <c r="E11" s="373"/>
      <c r="F11" s="168"/>
      <c r="G11" s="168"/>
    </row>
    <row r="12" spans="1:7" ht="12.75">
      <c r="A12" s="133" t="s">
        <v>22</v>
      </c>
      <c r="B12" s="129">
        <v>74</v>
      </c>
      <c r="C12" s="129">
        <v>35</v>
      </c>
      <c r="D12" s="374">
        <v>0.47297297297297297</v>
      </c>
      <c r="E12" s="373"/>
      <c r="F12" s="168"/>
      <c r="G12" s="168"/>
    </row>
    <row r="13" spans="1:7" ht="12.75">
      <c r="A13" s="133" t="s">
        <v>121</v>
      </c>
      <c r="B13" s="129">
        <v>175</v>
      </c>
      <c r="C13" s="129">
        <v>72</v>
      </c>
      <c r="D13" s="374">
        <v>0.4114285714285714</v>
      </c>
      <c r="E13" s="373"/>
      <c r="F13" s="168"/>
      <c r="G13" s="168"/>
    </row>
    <row r="14" spans="1:7" ht="12.75">
      <c r="A14" s="133" t="s">
        <v>111</v>
      </c>
      <c r="B14" s="129">
        <v>269</v>
      </c>
      <c r="C14" s="129">
        <v>210</v>
      </c>
      <c r="D14" s="374">
        <v>0.7806691449814126</v>
      </c>
      <c r="E14" s="134"/>
      <c r="G14" s="136"/>
    </row>
    <row r="15" spans="1:7" ht="12.75">
      <c r="A15" s="133" t="s">
        <v>120</v>
      </c>
      <c r="B15" s="137">
        <v>0.08112183353437877</v>
      </c>
      <c r="C15" s="137">
        <v>0.09571558796718323</v>
      </c>
      <c r="D15" s="374"/>
      <c r="E15" s="134"/>
      <c r="G15" s="136"/>
    </row>
    <row r="16" spans="1:7" ht="12.75">
      <c r="A16" s="133" t="s">
        <v>72</v>
      </c>
      <c r="B16" s="139">
        <v>55</v>
      </c>
      <c r="C16" s="139">
        <v>25</v>
      </c>
      <c r="D16" s="374">
        <v>0.45454545454545453</v>
      </c>
      <c r="E16" s="134"/>
      <c r="G16" s="136"/>
    </row>
    <row r="17" spans="2:7" ht="6" customHeight="1">
      <c r="B17" s="129"/>
      <c r="C17" s="129"/>
      <c r="D17" s="374"/>
      <c r="E17" s="134"/>
      <c r="G17" s="136"/>
    </row>
    <row r="18" spans="1:7" ht="12.75">
      <c r="A18" s="369" t="s">
        <v>18</v>
      </c>
      <c r="B18" s="129">
        <v>2978</v>
      </c>
      <c r="C18" s="129">
        <v>1922</v>
      </c>
      <c r="D18" s="374">
        <v>0.6453995970449966</v>
      </c>
      <c r="E18" s="373">
        <v>0.02577841641924119</v>
      </c>
      <c r="F18" s="168">
        <v>115523</v>
      </c>
      <c r="G18" s="168"/>
    </row>
    <row r="19" spans="1:7" ht="12.75">
      <c r="A19" s="153" t="s">
        <v>116</v>
      </c>
      <c r="B19" s="129"/>
      <c r="C19" s="129"/>
      <c r="D19" s="374"/>
      <c r="E19" s="134"/>
      <c r="G19" s="136"/>
    </row>
    <row r="20" spans="1:7" ht="12.75">
      <c r="A20" s="133" t="s">
        <v>104</v>
      </c>
      <c r="B20" s="129">
        <v>464</v>
      </c>
      <c r="C20" s="129">
        <v>143</v>
      </c>
      <c r="D20" s="374">
        <v>0.3081896551724138</v>
      </c>
      <c r="E20" s="138"/>
      <c r="G20" s="136"/>
    </row>
    <row r="21" spans="1:7" ht="12.75">
      <c r="A21" s="136" t="s">
        <v>21</v>
      </c>
      <c r="B21" s="129">
        <v>302</v>
      </c>
      <c r="C21" s="129">
        <v>40</v>
      </c>
      <c r="D21" s="374">
        <v>0.13245033112582782</v>
      </c>
      <c r="E21" s="134"/>
      <c r="G21" s="136"/>
    </row>
    <row r="22" spans="1:7" ht="12.75">
      <c r="A22" s="133" t="s">
        <v>22</v>
      </c>
      <c r="B22" s="129">
        <v>58</v>
      </c>
      <c r="C22" s="129">
        <v>24</v>
      </c>
      <c r="D22" s="374">
        <v>0.41379310344827586</v>
      </c>
      <c r="E22" s="134"/>
      <c r="G22" s="136"/>
    </row>
    <row r="23" spans="1:7" ht="12.75">
      <c r="A23" s="133" t="s">
        <v>115</v>
      </c>
      <c r="B23" s="129">
        <v>351</v>
      </c>
      <c r="C23" s="129">
        <v>312</v>
      </c>
      <c r="D23" s="374">
        <v>0.8888888888888888</v>
      </c>
      <c r="E23" s="134"/>
      <c r="G23" s="136"/>
    </row>
    <row r="24" spans="1:7" ht="12.75">
      <c r="A24" s="133" t="s">
        <v>114</v>
      </c>
      <c r="B24" s="129">
        <v>241</v>
      </c>
      <c r="C24" s="129">
        <v>212</v>
      </c>
      <c r="D24" s="374">
        <v>0.8796680497925311</v>
      </c>
      <c r="E24" s="134"/>
      <c r="G24" s="136"/>
    </row>
    <row r="25" spans="1:7" ht="12.75">
      <c r="A25" s="133" t="s">
        <v>119</v>
      </c>
      <c r="B25" s="129">
        <v>558</v>
      </c>
      <c r="C25" s="129">
        <v>451</v>
      </c>
      <c r="D25" s="374">
        <v>0.8082437275985663</v>
      </c>
      <c r="E25" s="134"/>
      <c r="G25" s="136"/>
    </row>
    <row r="26" spans="1:7" ht="12.75">
      <c r="A26" s="133" t="s">
        <v>6</v>
      </c>
      <c r="B26" s="129">
        <v>603</v>
      </c>
      <c r="C26" s="129">
        <v>589</v>
      </c>
      <c r="D26" s="374">
        <v>0.9767827529021559</v>
      </c>
      <c r="E26" s="134"/>
      <c r="G26" s="136"/>
    </row>
    <row r="27" spans="1:7" ht="12.75">
      <c r="A27" s="133" t="s">
        <v>112</v>
      </c>
      <c r="B27" s="129">
        <v>95</v>
      </c>
      <c r="C27" s="129">
        <v>13</v>
      </c>
      <c r="D27" s="374">
        <v>0.1368421052631579</v>
      </c>
      <c r="E27" s="134"/>
      <c r="G27" s="136"/>
    </row>
    <row r="28" spans="1:7" ht="12.75">
      <c r="A28" s="133" t="s">
        <v>125</v>
      </c>
      <c r="B28" s="129">
        <v>119</v>
      </c>
      <c r="C28" s="129">
        <v>47</v>
      </c>
      <c r="D28" s="374">
        <v>0.3949579831932773</v>
      </c>
      <c r="E28" s="134"/>
      <c r="G28" s="136"/>
    </row>
    <row r="29" spans="1:7" ht="12.75">
      <c r="A29" s="133" t="s">
        <v>138</v>
      </c>
      <c r="B29" s="129">
        <v>132</v>
      </c>
      <c r="C29" s="129">
        <v>55</v>
      </c>
      <c r="D29" s="374">
        <v>0.4166666666666667</v>
      </c>
      <c r="E29" s="134"/>
      <c r="G29" s="136"/>
    </row>
    <row r="30" spans="1:7" ht="12.75">
      <c r="A30" s="133" t="s">
        <v>118</v>
      </c>
      <c r="B30" s="129">
        <v>38</v>
      </c>
      <c r="C30" s="129">
        <v>23</v>
      </c>
      <c r="D30" s="374">
        <v>0.6052631578947368</v>
      </c>
      <c r="E30" s="134"/>
      <c r="G30" s="136"/>
    </row>
    <row r="31" spans="1:7" ht="12.75">
      <c r="A31" s="133" t="s">
        <v>111</v>
      </c>
      <c r="B31" s="129">
        <v>204</v>
      </c>
      <c r="C31" s="129">
        <v>148</v>
      </c>
      <c r="D31" s="374">
        <v>0.7254901960784313</v>
      </c>
      <c r="E31" s="134"/>
      <c r="G31" s="136"/>
    </row>
    <row r="32" spans="1:7" ht="12.75">
      <c r="A32" s="136" t="s">
        <v>117</v>
      </c>
      <c r="B32" s="137">
        <v>0.06850235057085292</v>
      </c>
      <c r="C32" s="137">
        <v>0.07700312174817898</v>
      </c>
      <c r="D32" s="374"/>
      <c r="E32" s="134"/>
      <c r="G32" s="136"/>
    </row>
    <row r="33" spans="1:7" ht="12.75">
      <c r="A33" s="133" t="s">
        <v>72</v>
      </c>
      <c r="B33" s="139">
        <v>89</v>
      </c>
      <c r="C33" s="139">
        <v>44</v>
      </c>
      <c r="D33" s="374">
        <v>0.4943820224719101</v>
      </c>
      <c r="E33" s="134"/>
      <c r="G33" s="136"/>
    </row>
    <row r="34" spans="2:7" ht="6" customHeight="1">
      <c r="B34" s="129"/>
      <c r="C34" s="129"/>
      <c r="D34" s="374"/>
      <c r="E34" s="134"/>
      <c r="G34" s="136"/>
    </row>
    <row r="35" spans="1:7" ht="12.75">
      <c r="A35" s="369" t="s">
        <v>26</v>
      </c>
      <c r="B35" s="129">
        <v>2834</v>
      </c>
      <c r="C35" s="129">
        <v>1812</v>
      </c>
      <c r="D35" s="374">
        <v>0.639378969654199</v>
      </c>
      <c r="E35" s="373">
        <v>0.025030913266207384</v>
      </c>
      <c r="F35" s="168">
        <v>113220</v>
      </c>
      <c r="G35" s="168"/>
    </row>
    <row r="36" spans="1:7" ht="12.75">
      <c r="A36" s="153" t="s">
        <v>116</v>
      </c>
      <c r="B36" s="129"/>
      <c r="C36" s="129"/>
      <c r="D36" s="374"/>
      <c r="E36" s="134"/>
      <c r="G36" s="136"/>
    </row>
    <row r="37" spans="1:7" ht="12.75">
      <c r="A37" s="133" t="s">
        <v>104</v>
      </c>
      <c r="B37" s="129">
        <v>435</v>
      </c>
      <c r="C37" s="129">
        <v>133</v>
      </c>
      <c r="D37" s="374">
        <v>0.3057471264367816</v>
      </c>
      <c r="E37" s="138"/>
      <c r="G37" s="136"/>
    </row>
    <row r="38" spans="1:7" ht="12.75">
      <c r="A38" s="136" t="s">
        <v>21</v>
      </c>
      <c r="B38" s="129">
        <v>267</v>
      </c>
      <c r="C38" s="129">
        <v>33</v>
      </c>
      <c r="D38" s="374">
        <v>0.12359550561797752</v>
      </c>
      <c r="E38" s="134"/>
      <c r="G38" s="136"/>
    </row>
    <row r="39" spans="1:7" ht="12.75">
      <c r="A39" s="133" t="s">
        <v>22</v>
      </c>
      <c r="B39" s="129">
        <v>73</v>
      </c>
      <c r="C39" s="129">
        <v>32</v>
      </c>
      <c r="D39" s="374">
        <v>0.4383561643835616</v>
      </c>
      <c r="E39" s="134"/>
      <c r="G39" s="136"/>
    </row>
    <row r="40" spans="1:7" ht="12.75">
      <c r="A40" s="133" t="s">
        <v>115</v>
      </c>
      <c r="B40" s="129">
        <v>411</v>
      </c>
      <c r="C40" s="129">
        <v>369</v>
      </c>
      <c r="D40" s="374">
        <v>0.8978102189781022</v>
      </c>
      <c r="E40" s="134"/>
      <c r="G40" s="136"/>
    </row>
    <row r="41" spans="1:7" ht="12.75">
      <c r="A41" s="133" t="s">
        <v>114</v>
      </c>
      <c r="B41" s="129">
        <v>224</v>
      </c>
      <c r="C41" s="129">
        <v>195</v>
      </c>
      <c r="D41" s="374">
        <v>0.8705357142857143</v>
      </c>
      <c r="E41" s="134"/>
      <c r="G41" s="136"/>
    </row>
    <row r="42" spans="1:7" ht="12.75">
      <c r="A42" s="133" t="s">
        <v>113</v>
      </c>
      <c r="B42" s="129">
        <v>500</v>
      </c>
      <c r="C42" s="129">
        <v>395</v>
      </c>
      <c r="D42" s="374">
        <v>0.79</v>
      </c>
      <c r="E42" s="134"/>
      <c r="G42" s="136"/>
    </row>
    <row r="43" spans="1:7" ht="12.75">
      <c r="A43" s="133" t="s">
        <v>6</v>
      </c>
      <c r="B43" s="129">
        <v>546</v>
      </c>
      <c r="C43" s="129">
        <v>538</v>
      </c>
      <c r="D43" s="374">
        <v>0.9853479853479854</v>
      </c>
      <c r="E43" s="134"/>
      <c r="G43" s="136"/>
    </row>
    <row r="44" spans="1:7" ht="12.75">
      <c r="A44" s="133" t="s">
        <v>112</v>
      </c>
      <c r="B44" s="129">
        <v>88</v>
      </c>
      <c r="C44" s="129">
        <v>9</v>
      </c>
      <c r="D44" s="374">
        <v>0.10227272727272728</v>
      </c>
      <c r="E44" s="134"/>
      <c r="G44" s="136"/>
    </row>
    <row r="45" spans="1:7" ht="12.75">
      <c r="A45" s="133" t="s">
        <v>125</v>
      </c>
      <c r="B45" s="129">
        <v>109</v>
      </c>
      <c r="C45" s="129">
        <v>37</v>
      </c>
      <c r="D45" s="374">
        <v>0.3394495412844037</v>
      </c>
      <c r="E45" s="134"/>
      <c r="G45" s="136"/>
    </row>
    <row r="46" spans="1:7" ht="12.75">
      <c r="A46" s="133" t="s">
        <v>138</v>
      </c>
      <c r="B46" s="129">
        <v>145</v>
      </c>
      <c r="C46" s="129">
        <v>50</v>
      </c>
      <c r="D46" s="374">
        <v>0.3448275862068966</v>
      </c>
      <c r="E46" s="134"/>
      <c r="G46" s="136"/>
    </row>
    <row r="47" spans="1:7" ht="12.75">
      <c r="A47" s="133" t="s">
        <v>118</v>
      </c>
      <c r="B47" s="129">
        <v>39</v>
      </c>
      <c r="C47" s="129">
        <v>24</v>
      </c>
      <c r="D47" s="374">
        <v>0.6153846153846154</v>
      </c>
      <c r="E47" s="134"/>
      <c r="G47" s="136"/>
    </row>
    <row r="48" spans="1:7" ht="12.75">
      <c r="A48" s="133" t="s">
        <v>111</v>
      </c>
      <c r="B48" s="129">
        <v>177</v>
      </c>
      <c r="C48" s="129">
        <v>124</v>
      </c>
      <c r="D48" s="374">
        <v>0.7005649717514124</v>
      </c>
      <c r="E48" s="134"/>
      <c r="G48" s="136"/>
    </row>
    <row r="49" spans="1:7" ht="12.75">
      <c r="A49" s="136" t="s">
        <v>110</v>
      </c>
      <c r="B49" s="137">
        <v>0.06245589273112209</v>
      </c>
      <c r="C49" s="137">
        <v>0.0684326710816777</v>
      </c>
      <c r="D49" s="374"/>
      <c r="E49" s="138"/>
      <c r="G49" s="136"/>
    </row>
    <row r="50" spans="1:7" ht="12.75">
      <c r="A50" s="133" t="s">
        <v>72</v>
      </c>
      <c r="B50" s="139">
        <v>89</v>
      </c>
      <c r="C50" s="139">
        <v>56</v>
      </c>
      <c r="D50" s="374">
        <v>0.6292134831460674</v>
      </c>
      <c r="E50" s="138"/>
      <c r="G50" s="136"/>
    </row>
    <row r="51" spans="2:7" ht="6" customHeight="1">
      <c r="B51" s="129"/>
      <c r="C51" s="129"/>
      <c r="D51" s="374"/>
      <c r="E51" s="134"/>
      <c r="G51" s="136"/>
    </row>
    <row r="52" spans="1:6" s="369" customFormat="1" ht="12.75">
      <c r="A52" s="369" t="s">
        <v>27</v>
      </c>
      <c r="B52" s="147">
        <v>9128</v>
      </c>
      <c r="C52" s="147">
        <v>5928</v>
      </c>
      <c r="D52" s="376">
        <v>0.64943032427695</v>
      </c>
      <c r="E52" s="375">
        <v>0.02640538984688461</v>
      </c>
      <c r="F52" s="377">
        <v>345687</v>
      </c>
    </row>
    <row r="53" spans="2:7" ht="6" customHeight="1">
      <c r="B53" s="129"/>
      <c r="C53" s="129"/>
      <c r="D53" s="374"/>
      <c r="E53" s="134"/>
      <c r="G53" s="136"/>
    </row>
    <row r="54" spans="1:7" ht="12.75">
      <c r="A54" s="369" t="s">
        <v>109</v>
      </c>
      <c r="B54" s="378">
        <v>256</v>
      </c>
      <c r="C54" s="378">
        <v>116</v>
      </c>
      <c r="D54" s="374">
        <v>0.453125</v>
      </c>
      <c r="E54" s="381"/>
      <c r="G54" s="136"/>
    </row>
    <row r="55" spans="1:7" ht="12.75">
      <c r="A55" s="369" t="s">
        <v>93</v>
      </c>
      <c r="B55" s="129">
        <v>271</v>
      </c>
      <c r="C55" s="129">
        <v>102</v>
      </c>
      <c r="D55" s="374">
        <v>0.3763837638376384</v>
      </c>
      <c r="E55" s="134"/>
      <c r="G55" s="136"/>
    </row>
    <row r="56" spans="2:7" ht="6" customHeight="1">
      <c r="B56" s="129"/>
      <c r="C56" s="129"/>
      <c r="D56" s="374"/>
      <c r="E56" s="134"/>
      <c r="G56" s="136"/>
    </row>
    <row r="57" spans="1:6" s="369" customFormat="1" ht="12.75">
      <c r="A57" s="369" t="s">
        <v>29</v>
      </c>
      <c r="B57" s="147">
        <v>9655</v>
      </c>
      <c r="C57" s="147">
        <v>6146</v>
      </c>
      <c r="D57" s="376">
        <v>0.6365613671672709</v>
      </c>
      <c r="E57" s="375">
        <v>0.027929890334319776</v>
      </c>
      <c r="F57" s="377">
        <v>345687</v>
      </c>
    </row>
    <row r="58" spans="2:7" s="369" customFormat="1" ht="12.75">
      <c r="B58" s="379"/>
      <c r="C58" s="375"/>
      <c r="D58" s="379"/>
      <c r="E58" s="52"/>
      <c r="F58" s="52"/>
      <c r="G58" s="372"/>
    </row>
    <row r="59" spans="1:7" s="369" customFormat="1" ht="12.75">
      <c r="A59" s="312" t="s">
        <v>148</v>
      </c>
      <c r="B59" s="379"/>
      <c r="C59" s="375"/>
      <c r="D59" s="379"/>
      <c r="E59" s="52"/>
      <c r="F59" s="52"/>
      <c r="G59" s="372"/>
    </row>
    <row r="60" ht="15" customHeight="1">
      <c r="A60" s="133" t="s">
        <v>185</v>
      </c>
    </row>
    <row r="61" spans="1:7" s="153" customFormat="1" ht="12.75">
      <c r="A61" s="153" t="s">
        <v>149</v>
      </c>
      <c r="B61" s="380"/>
      <c r="C61" s="380"/>
      <c r="D61" s="380"/>
      <c r="E61" s="380"/>
      <c r="F61" s="380"/>
      <c r="G61" s="380"/>
    </row>
    <row r="62" ht="12.75">
      <c r="A62" s="136" t="s">
        <v>150</v>
      </c>
    </row>
  </sheetData>
  <sheetProtection/>
  <mergeCells count="1">
    <mergeCell ref="A2:G2"/>
  </mergeCells>
  <printOptions/>
  <pageMargins left="0.5118110236220472" right="0.5118110236220472" top="0.5511811023622047" bottom="0.5511811023622047" header="0.31496062992125984" footer="0.31496062992125984"/>
  <pageSetup fitToHeight="1" fitToWidth="1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A3" sqref="A3:IV3"/>
    </sheetView>
  </sheetViews>
  <sheetFormatPr defaultColWidth="8.8515625" defaultRowHeight="12.75"/>
  <cols>
    <col min="1" max="1" width="29.140625" style="0" customWidth="1"/>
    <col min="2" max="2" width="15.140625" style="0" customWidth="1"/>
    <col min="3" max="3" width="15.140625" style="0" hidden="1" customWidth="1"/>
    <col min="4" max="4" width="15.140625" style="0" customWidth="1"/>
    <col min="5" max="5" width="15.140625" style="0" hidden="1" customWidth="1"/>
    <col min="6" max="6" width="20.28125" style="0" customWidth="1"/>
  </cols>
  <sheetData>
    <row r="1" ht="15.75">
      <c r="A1" s="351" t="s">
        <v>139</v>
      </c>
    </row>
    <row r="2" ht="12.75">
      <c r="A2" t="s">
        <v>136</v>
      </c>
    </row>
    <row r="3" ht="12.75">
      <c r="A3" t="s">
        <v>170</v>
      </c>
    </row>
    <row r="5" spans="2:6" s="358" customFormat="1" ht="12.75">
      <c r="B5" s="359" t="s">
        <v>15</v>
      </c>
      <c r="C5" s="358" t="s">
        <v>140</v>
      </c>
      <c r="D5" s="358" t="s">
        <v>73</v>
      </c>
      <c r="E5" s="358" t="s">
        <v>141</v>
      </c>
      <c r="F5" s="358" t="s">
        <v>16</v>
      </c>
    </row>
    <row r="6" spans="2:5" ht="12.75">
      <c r="B6" s="86"/>
      <c r="E6" t="s">
        <v>142</v>
      </c>
    </row>
    <row r="7" spans="1:6" s="352" customFormat="1" ht="12.75">
      <c r="A7" s="352" t="s">
        <v>17</v>
      </c>
      <c r="B7" s="361">
        <v>3191</v>
      </c>
      <c r="C7" s="352">
        <v>2033</v>
      </c>
      <c r="D7" s="356">
        <v>0.6371043560012535</v>
      </c>
      <c r="E7" s="352">
        <v>114377</v>
      </c>
      <c r="F7" s="357">
        <v>0.027872736651599533</v>
      </c>
    </row>
    <row r="8" spans="1:6" ht="12.75">
      <c r="A8" s="277" t="s">
        <v>122</v>
      </c>
      <c r="B8" s="86"/>
      <c r="D8" s="353"/>
      <c r="F8" s="354"/>
    </row>
    <row r="9" spans="1:6" ht="12.75">
      <c r="A9" t="s">
        <v>5</v>
      </c>
      <c r="B9" s="86">
        <v>1854</v>
      </c>
      <c r="C9">
        <v>1641</v>
      </c>
      <c r="D9" s="353">
        <v>0.8851132686084142</v>
      </c>
      <c r="F9" s="354"/>
    </row>
    <row r="10" spans="1:6" ht="12.75">
      <c r="A10" t="s">
        <v>104</v>
      </c>
      <c r="B10" s="86">
        <v>521</v>
      </c>
      <c r="C10">
        <v>187</v>
      </c>
      <c r="D10" s="353">
        <v>0.35892514395393477</v>
      </c>
      <c r="F10" s="354"/>
    </row>
    <row r="11" spans="1:6" ht="12.75">
      <c r="A11" t="s">
        <v>4</v>
      </c>
      <c r="B11" s="86">
        <v>560</v>
      </c>
      <c r="C11">
        <v>103</v>
      </c>
      <c r="D11" s="353">
        <v>0.18392857142857144</v>
      </c>
      <c r="F11" s="354"/>
    </row>
    <row r="12" spans="1:6" ht="12.75">
      <c r="A12" t="s">
        <v>22</v>
      </c>
      <c r="B12" s="86">
        <v>58</v>
      </c>
      <c r="C12">
        <v>19</v>
      </c>
      <c r="D12" s="353">
        <v>0.3275862068965517</v>
      </c>
      <c r="F12" s="354"/>
    </row>
    <row r="13" spans="1:6" ht="12.75">
      <c r="A13" t="s">
        <v>121</v>
      </c>
      <c r="B13" s="86">
        <v>204</v>
      </c>
      <c r="C13">
        <v>83</v>
      </c>
      <c r="D13" s="353">
        <v>0.4068627450980392</v>
      </c>
      <c r="F13" s="354"/>
    </row>
    <row r="14" spans="1:6" ht="12.75">
      <c r="A14" t="s">
        <v>111</v>
      </c>
      <c r="B14" s="86">
        <v>258</v>
      </c>
      <c r="C14">
        <v>202</v>
      </c>
      <c r="D14" s="353">
        <v>0.7829457364341085</v>
      </c>
      <c r="F14" s="354"/>
    </row>
    <row r="15" spans="1:6" ht="12.75">
      <c r="A15" t="s">
        <v>120</v>
      </c>
      <c r="B15" s="360">
        <v>0.08085239736759636</v>
      </c>
      <c r="C15" s="355">
        <v>0.09936055090998525</v>
      </c>
      <c r="D15" s="353"/>
      <c r="F15" s="355"/>
    </row>
    <row r="16" spans="1:6" ht="12.75">
      <c r="A16" t="s">
        <v>72</v>
      </c>
      <c r="B16" s="86">
        <v>60</v>
      </c>
      <c r="C16">
        <v>33</v>
      </c>
      <c r="D16" s="353">
        <v>0.55</v>
      </c>
      <c r="F16" s="354"/>
    </row>
    <row r="17" spans="2:6" ht="12.75">
      <c r="B17" s="86"/>
      <c r="D17" s="353"/>
      <c r="F17" s="354"/>
    </row>
    <row r="18" spans="1:6" s="352" customFormat="1" ht="12.75">
      <c r="A18" s="352" t="s">
        <v>18</v>
      </c>
      <c r="B18" s="361">
        <v>2942</v>
      </c>
      <c r="C18" s="352">
        <v>1874</v>
      </c>
      <c r="D18" s="356">
        <v>0.636981645139361</v>
      </c>
      <c r="E18" s="352">
        <v>112168</v>
      </c>
      <c r="F18" s="357">
        <v>0.026023464802795805</v>
      </c>
    </row>
    <row r="19" spans="1:6" ht="12.75">
      <c r="A19" s="277" t="s">
        <v>116</v>
      </c>
      <c r="B19" s="86"/>
      <c r="D19" s="353"/>
      <c r="F19" s="354"/>
    </row>
    <row r="20" spans="1:6" ht="12.75">
      <c r="A20" t="s">
        <v>104</v>
      </c>
      <c r="B20" s="86">
        <v>466</v>
      </c>
      <c r="C20">
        <v>147</v>
      </c>
      <c r="D20" s="353">
        <v>0.315450643776824</v>
      </c>
      <c r="F20" s="354"/>
    </row>
    <row r="21" spans="1:6" ht="12.75">
      <c r="A21" t="s">
        <v>21</v>
      </c>
      <c r="B21" s="86">
        <v>292</v>
      </c>
      <c r="C21">
        <v>34</v>
      </c>
      <c r="D21" s="353">
        <v>0.11643835616438356</v>
      </c>
      <c r="F21" s="354"/>
    </row>
    <row r="22" spans="1:6" ht="12.75">
      <c r="A22" t="s">
        <v>22</v>
      </c>
      <c r="B22" s="86">
        <v>71</v>
      </c>
      <c r="C22">
        <v>30</v>
      </c>
      <c r="D22" s="353">
        <v>0.4225352112676056</v>
      </c>
      <c r="F22" s="354"/>
    </row>
    <row r="23" spans="1:6" ht="12.75">
      <c r="A23" t="s">
        <v>115</v>
      </c>
      <c r="B23" s="86">
        <v>485</v>
      </c>
      <c r="C23">
        <v>424</v>
      </c>
      <c r="D23" s="353">
        <v>0.8742268041237113</v>
      </c>
      <c r="F23" s="354"/>
    </row>
    <row r="24" spans="1:6" ht="12.75">
      <c r="A24" t="s">
        <v>114</v>
      </c>
      <c r="B24" s="86">
        <v>251</v>
      </c>
      <c r="C24">
        <v>219</v>
      </c>
      <c r="D24" s="353">
        <v>0.8725099601593626</v>
      </c>
      <c r="F24" s="354"/>
    </row>
    <row r="25" spans="1:6" ht="12.75">
      <c r="A25" t="s">
        <v>119</v>
      </c>
      <c r="B25" s="86">
        <v>437</v>
      </c>
      <c r="C25">
        <v>345</v>
      </c>
      <c r="D25" s="353">
        <v>0.7894736842105263</v>
      </c>
      <c r="F25" s="354"/>
    </row>
    <row r="26" spans="1:6" ht="12.75">
      <c r="A26" t="s">
        <v>6</v>
      </c>
      <c r="B26" s="86">
        <v>574</v>
      </c>
      <c r="C26">
        <v>561</v>
      </c>
      <c r="D26" s="353">
        <v>0.9773519163763066</v>
      </c>
      <c r="F26" s="354"/>
    </row>
    <row r="27" spans="1:6" ht="12.75">
      <c r="A27" t="s">
        <v>112</v>
      </c>
      <c r="B27" s="86">
        <v>85</v>
      </c>
      <c r="C27">
        <v>12</v>
      </c>
      <c r="D27" s="353">
        <v>0.1411764705882353</v>
      </c>
      <c r="F27" s="354"/>
    </row>
    <row r="28" spans="1:6" ht="12.75">
      <c r="A28" t="s">
        <v>125</v>
      </c>
      <c r="B28" s="86">
        <v>113</v>
      </c>
      <c r="C28">
        <v>35</v>
      </c>
      <c r="D28" s="353">
        <v>0.30973451327433627</v>
      </c>
      <c r="F28" s="354"/>
    </row>
    <row r="29" spans="1:6" ht="12.75">
      <c r="A29" t="s">
        <v>138</v>
      </c>
      <c r="B29" s="86">
        <v>150</v>
      </c>
      <c r="C29">
        <v>53</v>
      </c>
      <c r="D29" s="353">
        <v>0.35333333333333333</v>
      </c>
      <c r="F29" s="354"/>
    </row>
    <row r="30" spans="1:6" ht="12.75">
      <c r="A30" t="s">
        <v>118</v>
      </c>
      <c r="B30" s="86">
        <v>17</v>
      </c>
      <c r="C30">
        <v>4</v>
      </c>
      <c r="D30" s="353">
        <v>0.23529411764705882</v>
      </c>
      <c r="F30" s="354"/>
    </row>
    <row r="31" spans="1:6" ht="12.75">
      <c r="A31" t="s">
        <v>111</v>
      </c>
      <c r="B31" s="86">
        <v>189</v>
      </c>
      <c r="C31">
        <v>138</v>
      </c>
      <c r="D31" s="353">
        <v>0.7301587301587301</v>
      </c>
      <c r="F31" s="354"/>
    </row>
    <row r="32" spans="1:6" ht="12.75">
      <c r="A32" t="s">
        <v>117</v>
      </c>
      <c r="B32" s="360">
        <v>0.06424201223657376</v>
      </c>
      <c r="C32" s="355">
        <v>0.0736392742796158</v>
      </c>
      <c r="D32" s="353"/>
      <c r="F32" s="355"/>
    </row>
    <row r="33" spans="1:6" ht="12.75">
      <c r="A33" t="s">
        <v>72</v>
      </c>
      <c r="B33" s="86">
        <v>61</v>
      </c>
      <c r="C33">
        <v>54</v>
      </c>
      <c r="D33" s="353">
        <v>0.8852459016393442</v>
      </c>
      <c r="F33" s="354"/>
    </row>
    <row r="34" spans="2:6" ht="12.75">
      <c r="B34" s="86"/>
      <c r="D34" s="353"/>
      <c r="F34" s="354"/>
    </row>
    <row r="35" spans="1:6" s="352" customFormat="1" ht="12.75">
      <c r="A35" s="352" t="s">
        <v>26</v>
      </c>
      <c r="B35" s="361">
        <v>2590</v>
      </c>
      <c r="C35" s="352">
        <v>1671</v>
      </c>
      <c r="D35" s="356">
        <v>0.6451737451737452</v>
      </c>
      <c r="E35" s="352">
        <v>109105</v>
      </c>
      <c r="F35" s="357">
        <v>0.023802758810320332</v>
      </c>
    </row>
    <row r="36" spans="1:6" ht="12.75">
      <c r="A36" s="277" t="s">
        <v>116</v>
      </c>
      <c r="B36" s="86"/>
      <c r="D36" s="353"/>
      <c r="F36" s="354"/>
    </row>
    <row r="37" spans="1:6" ht="12.75">
      <c r="A37" t="s">
        <v>104</v>
      </c>
      <c r="B37" s="86">
        <v>377</v>
      </c>
      <c r="C37">
        <v>141</v>
      </c>
      <c r="D37" s="353">
        <v>0.3740053050397878</v>
      </c>
      <c r="F37" s="354"/>
    </row>
    <row r="38" spans="1:6" ht="12.75">
      <c r="A38" t="s">
        <v>21</v>
      </c>
      <c r="B38" s="86">
        <v>263</v>
      </c>
      <c r="C38">
        <v>22</v>
      </c>
      <c r="D38" s="353">
        <v>0.08365019011406843</v>
      </c>
      <c r="F38" s="354"/>
    </row>
    <row r="39" spans="1:6" ht="12.75">
      <c r="A39" t="s">
        <v>22</v>
      </c>
      <c r="B39" s="86">
        <v>55</v>
      </c>
      <c r="C39">
        <v>21</v>
      </c>
      <c r="D39" s="353">
        <v>0.38181818181818183</v>
      </c>
      <c r="F39" s="354"/>
    </row>
    <row r="40" spans="1:6" ht="12.75">
      <c r="A40" t="s">
        <v>115</v>
      </c>
      <c r="B40" s="86">
        <v>401</v>
      </c>
      <c r="C40">
        <v>368</v>
      </c>
      <c r="D40" s="353">
        <v>0.9177057356608479</v>
      </c>
      <c r="F40" s="354"/>
    </row>
    <row r="41" spans="1:6" ht="12.75">
      <c r="A41" t="s">
        <v>114</v>
      </c>
      <c r="B41" s="86">
        <v>246</v>
      </c>
      <c r="C41">
        <v>220</v>
      </c>
      <c r="D41" s="353">
        <v>0.8943089430894309</v>
      </c>
      <c r="F41" s="354"/>
    </row>
    <row r="42" spans="1:6" ht="12.75">
      <c r="A42" t="s">
        <v>113</v>
      </c>
      <c r="B42" s="86">
        <v>394</v>
      </c>
      <c r="C42">
        <v>317</v>
      </c>
      <c r="D42" s="353">
        <v>0.8045685279187818</v>
      </c>
      <c r="F42" s="354"/>
    </row>
    <row r="43" spans="1:6" ht="12.75">
      <c r="A43" t="s">
        <v>6</v>
      </c>
      <c r="B43" s="86">
        <v>487</v>
      </c>
      <c r="C43">
        <v>465</v>
      </c>
      <c r="D43" s="353">
        <v>0.9548254620123203</v>
      </c>
      <c r="F43" s="354"/>
    </row>
    <row r="44" spans="1:6" ht="12.75">
      <c r="A44" t="s">
        <v>112</v>
      </c>
      <c r="B44" s="86">
        <v>89</v>
      </c>
      <c r="C44">
        <v>10</v>
      </c>
      <c r="D44" s="353">
        <v>0.11235955056179775</v>
      </c>
      <c r="F44" s="354"/>
    </row>
    <row r="45" spans="1:6" ht="12.75">
      <c r="A45" t="s">
        <v>125</v>
      </c>
      <c r="B45" s="86">
        <v>107</v>
      </c>
      <c r="C45">
        <v>38</v>
      </c>
      <c r="D45" s="353">
        <v>0.35514018691588783</v>
      </c>
      <c r="F45" s="354"/>
    </row>
    <row r="46" spans="1:6" ht="12.75">
      <c r="A46" t="s">
        <v>138</v>
      </c>
      <c r="B46" s="86">
        <v>121</v>
      </c>
      <c r="C46">
        <v>55</v>
      </c>
      <c r="D46" s="353">
        <v>0.45454545454545453</v>
      </c>
      <c r="F46" s="354"/>
    </row>
    <row r="47" spans="1:6" ht="12.75">
      <c r="A47" t="s">
        <v>118</v>
      </c>
      <c r="B47" s="86">
        <v>10</v>
      </c>
      <c r="C47">
        <v>2</v>
      </c>
      <c r="D47" s="353">
        <v>0.2</v>
      </c>
      <c r="F47" s="354"/>
    </row>
    <row r="48" spans="1:6" ht="12.75">
      <c r="A48" t="s">
        <v>111</v>
      </c>
      <c r="B48" s="86">
        <v>226</v>
      </c>
      <c r="C48">
        <v>177</v>
      </c>
      <c r="D48" s="353">
        <v>0.7831858407079646</v>
      </c>
      <c r="F48" s="354"/>
    </row>
    <row r="49" spans="1:6" ht="12.75">
      <c r="A49" t="s">
        <v>110</v>
      </c>
      <c r="B49" s="360">
        <v>0.08725868725868725</v>
      </c>
      <c r="C49" s="355">
        <v>0.1059245960502693</v>
      </c>
      <c r="D49" s="353"/>
      <c r="F49" s="355"/>
    </row>
    <row r="50" spans="1:6" ht="12.75">
      <c r="A50" t="s">
        <v>72</v>
      </c>
      <c r="B50" s="86">
        <v>61</v>
      </c>
      <c r="C50">
        <v>37</v>
      </c>
      <c r="D50" s="353">
        <v>0.6065573770491803</v>
      </c>
      <c r="F50" s="354"/>
    </row>
    <row r="51" spans="2:6" ht="12.75">
      <c r="B51" s="86"/>
      <c r="D51" s="353"/>
      <c r="F51" s="354"/>
    </row>
    <row r="52" spans="1:6" s="352" customFormat="1" ht="12.75">
      <c r="A52" s="352" t="s">
        <v>27</v>
      </c>
      <c r="B52" s="361">
        <v>8723</v>
      </c>
      <c r="C52" s="352">
        <v>5578</v>
      </c>
      <c r="D52" s="356">
        <v>0.6394589017539837</v>
      </c>
      <c r="E52" s="352">
        <v>335650</v>
      </c>
      <c r="F52" s="357">
        <v>0.025931774169521825</v>
      </c>
    </row>
    <row r="53" spans="2:6" ht="12.75">
      <c r="B53" s="86"/>
      <c r="D53" s="353"/>
      <c r="F53" s="354"/>
    </row>
    <row r="54" spans="1:6" ht="12.75">
      <c r="A54" s="352" t="s">
        <v>109</v>
      </c>
      <c r="B54" s="86">
        <v>203</v>
      </c>
      <c r="C54">
        <v>94</v>
      </c>
      <c r="D54" s="353">
        <v>0.4630541871921182</v>
      </c>
      <c r="F54" s="354"/>
    </row>
    <row r="55" spans="1:6" ht="12.75">
      <c r="A55" s="352" t="s">
        <v>93</v>
      </c>
      <c r="B55" s="86">
        <v>283</v>
      </c>
      <c r="C55">
        <v>107</v>
      </c>
      <c r="D55" s="353">
        <v>0.37809187279151946</v>
      </c>
      <c r="F55" s="354"/>
    </row>
    <row r="56" spans="2:6" ht="12.75">
      <c r="B56" s="86"/>
      <c r="D56" s="353"/>
      <c r="F56" s="354"/>
    </row>
    <row r="57" spans="1:6" s="352" customFormat="1" ht="12.75">
      <c r="A57" s="352" t="s">
        <v>29</v>
      </c>
      <c r="B57" s="362">
        <v>9209</v>
      </c>
      <c r="C57" s="352">
        <v>5779</v>
      </c>
      <c r="D57" s="356">
        <v>0.627538277771745</v>
      </c>
      <c r="E57" s="352">
        <v>335650</v>
      </c>
      <c r="F57" s="357">
        <v>0.0273737524206763</v>
      </c>
    </row>
    <row r="59" ht="12.75">
      <c r="A59" t="s">
        <v>143</v>
      </c>
    </row>
    <row r="60" ht="12.75">
      <c r="A60" t="s">
        <v>144</v>
      </c>
    </row>
    <row r="61" ht="12.75">
      <c r="A61" t="s">
        <v>80</v>
      </c>
    </row>
    <row r="62" ht="12.75">
      <c r="A62" t="s">
        <v>74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8.00390625" style="279" customWidth="1"/>
    <col min="2" max="2" width="11.421875" style="279" customWidth="1"/>
    <col min="3" max="3" width="5.00390625" style="279" customWidth="1"/>
    <col min="4" max="5" width="7.421875" style="279" customWidth="1"/>
    <col min="6" max="6" width="11.421875" style="279" customWidth="1"/>
    <col min="7" max="7" width="5.28125" style="279" customWidth="1"/>
    <col min="8" max="8" width="2.7109375" style="279" customWidth="1"/>
    <col min="9" max="16384" width="11.421875" style="279" customWidth="1"/>
  </cols>
  <sheetData>
    <row r="1" ht="15.75">
      <c r="A1" s="278" t="s">
        <v>135</v>
      </c>
    </row>
    <row r="2" ht="9" customHeight="1">
      <c r="A2" s="278"/>
    </row>
    <row r="3" ht="12.75">
      <c r="A3" s="280" t="s">
        <v>136</v>
      </c>
    </row>
    <row r="4" ht="12.75">
      <c r="A4" s="280" t="s">
        <v>83</v>
      </c>
    </row>
    <row r="5" spans="2:6" ht="12.75">
      <c r="B5" s="281"/>
      <c r="F5" s="281"/>
    </row>
    <row r="6" spans="2:6" s="282" customFormat="1" ht="12.75">
      <c r="B6" s="283" t="s">
        <v>15</v>
      </c>
      <c r="C6" s="284"/>
      <c r="D6" s="284" t="s">
        <v>73</v>
      </c>
      <c r="E6" s="284"/>
      <c r="F6" s="284" t="s">
        <v>16</v>
      </c>
    </row>
    <row r="7" spans="2:6" s="285" customFormat="1" ht="12.75">
      <c r="B7" s="286"/>
      <c r="C7" s="287"/>
      <c r="D7" s="288"/>
      <c r="E7" s="288"/>
      <c r="F7" s="287"/>
    </row>
    <row r="8" spans="1:7" s="285" customFormat="1" ht="12.75">
      <c r="A8" s="282" t="s">
        <v>17</v>
      </c>
      <c r="B8" s="300">
        <v>3188</v>
      </c>
      <c r="C8" s="314"/>
      <c r="D8" s="302">
        <v>0.640840652446675</v>
      </c>
      <c r="E8" s="302"/>
      <c r="F8" s="303">
        <v>0.028831370846672817</v>
      </c>
      <c r="G8" s="292"/>
    </row>
    <row r="9" spans="1:6" s="285" customFormat="1" ht="12.75">
      <c r="A9" s="293" t="s">
        <v>122</v>
      </c>
      <c r="B9" s="286"/>
      <c r="C9" s="294"/>
      <c r="D9" s="290"/>
      <c r="E9" s="290"/>
      <c r="F9" s="295"/>
    </row>
    <row r="10" spans="1:7" s="285" customFormat="1" ht="12.75">
      <c r="A10" s="296" t="s">
        <v>5</v>
      </c>
      <c r="B10" s="286">
        <v>1890</v>
      </c>
      <c r="C10" s="289"/>
      <c r="D10" s="290">
        <v>0.8767195767195767</v>
      </c>
      <c r="E10" s="290"/>
      <c r="F10" s="291"/>
      <c r="G10" s="292"/>
    </row>
    <row r="11" spans="1:7" s="285" customFormat="1" ht="12.75">
      <c r="A11" s="296" t="s">
        <v>104</v>
      </c>
      <c r="B11" s="286">
        <v>486</v>
      </c>
      <c r="C11" s="289"/>
      <c r="D11" s="290">
        <v>0.3292181069958848</v>
      </c>
      <c r="E11" s="290"/>
      <c r="F11" s="291"/>
      <c r="G11" s="292"/>
    </row>
    <row r="12" spans="1:7" s="285" customFormat="1" ht="12.75">
      <c r="A12" s="296" t="s">
        <v>4</v>
      </c>
      <c r="B12" s="286">
        <v>486</v>
      </c>
      <c r="C12" s="289"/>
      <c r="D12" s="290">
        <v>0.19958847736625515</v>
      </c>
      <c r="E12" s="290"/>
      <c r="F12" s="291"/>
      <c r="G12" s="292"/>
    </row>
    <row r="13" spans="1:7" s="285" customFormat="1" ht="12.75">
      <c r="A13" s="296" t="s">
        <v>22</v>
      </c>
      <c r="B13" s="286">
        <v>80</v>
      </c>
      <c r="C13" s="289"/>
      <c r="D13" s="290">
        <v>0.3875</v>
      </c>
      <c r="E13" s="290"/>
      <c r="F13" s="291"/>
      <c r="G13" s="292"/>
    </row>
    <row r="14" spans="1:7" s="285" customFormat="1" ht="12.75">
      <c r="A14" s="296" t="s">
        <v>121</v>
      </c>
      <c r="B14" s="286">
        <v>261</v>
      </c>
      <c r="C14" s="289"/>
      <c r="D14" s="290">
        <v>0.367816091954023</v>
      </c>
      <c r="E14" s="290"/>
      <c r="F14" s="291"/>
      <c r="G14" s="292"/>
    </row>
    <row r="15" spans="1:6" s="285" customFormat="1" ht="12.75">
      <c r="A15" s="296" t="s">
        <v>111</v>
      </c>
      <c r="B15" s="286">
        <v>286</v>
      </c>
      <c r="C15" s="294"/>
      <c r="D15" s="290">
        <v>0.7237762237762237</v>
      </c>
      <c r="E15" s="290"/>
      <c r="F15" s="295"/>
    </row>
    <row r="16" spans="1:6" s="285" customFormat="1" ht="12.75">
      <c r="A16" s="296" t="s">
        <v>120</v>
      </c>
      <c r="B16" s="297">
        <v>0.08971141781681305</v>
      </c>
      <c r="C16" s="294"/>
      <c r="D16" s="290"/>
      <c r="E16" s="290"/>
      <c r="F16" s="295"/>
    </row>
    <row r="17" spans="1:6" s="285" customFormat="1" ht="12.75">
      <c r="A17" s="296" t="s">
        <v>72</v>
      </c>
      <c r="B17" s="298">
        <v>42</v>
      </c>
      <c r="C17" s="294"/>
      <c r="D17" s="290">
        <v>0.6190476190476191</v>
      </c>
      <c r="E17" s="290"/>
      <c r="F17" s="295"/>
    </row>
    <row r="18" spans="2:6" s="285" customFormat="1" ht="6" customHeight="1">
      <c r="B18" s="286"/>
      <c r="C18" s="294"/>
      <c r="D18" s="290"/>
      <c r="E18" s="290"/>
      <c r="F18" s="295"/>
    </row>
    <row r="19" spans="1:7" s="285" customFormat="1" ht="12.75">
      <c r="A19" s="282" t="s">
        <v>18</v>
      </c>
      <c r="B19" s="300">
        <v>2737</v>
      </c>
      <c r="C19" s="314"/>
      <c r="D19" s="302">
        <v>0.6470588235294118</v>
      </c>
      <c r="E19" s="302"/>
      <c r="F19" s="303">
        <v>0.025447445493003578</v>
      </c>
      <c r="G19" s="292"/>
    </row>
    <row r="20" spans="1:6" s="285" customFormat="1" ht="12.75">
      <c r="A20" s="293" t="s">
        <v>116</v>
      </c>
      <c r="B20" s="286"/>
      <c r="C20" s="294"/>
      <c r="D20" s="290"/>
      <c r="E20" s="290"/>
      <c r="F20" s="295"/>
    </row>
    <row r="21" spans="1:6" s="285" customFormat="1" ht="12.75">
      <c r="A21" s="296" t="s">
        <v>104</v>
      </c>
      <c r="B21" s="286">
        <v>439</v>
      </c>
      <c r="C21" s="299"/>
      <c r="D21" s="290">
        <v>0.37585421412300685</v>
      </c>
      <c r="E21" s="290"/>
      <c r="F21" s="295"/>
    </row>
    <row r="22" spans="1:6" s="285" customFormat="1" ht="12.75">
      <c r="A22" s="285" t="s">
        <v>21</v>
      </c>
      <c r="B22" s="286">
        <v>253</v>
      </c>
      <c r="C22" s="294"/>
      <c r="D22" s="290">
        <v>0.07905138339920949</v>
      </c>
      <c r="E22" s="290"/>
      <c r="F22" s="295"/>
    </row>
    <row r="23" spans="1:6" s="285" customFormat="1" ht="12.75">
      <c r="A23" s="296" t="s">
        <v>22</v>
      </c>
      <c r="B23" s="286">
        <v>71</v>
      </c>
      <c r="C23" s="294"/>
      <c r="D23" s="290">
        <v>0.3380281690140845</v>
      </c>
      <c r="E23" s="290"/>
      <c r="F23" s="295"/>
    </row>
    <row r="24" spans="1:6" s="285" customFormat="1" ht="12.75">
      <c r="A24" s="296" t="s">
        <v>115</v>
      </c>
      <c r="B24" s="286">
        <v>435</v>
      </c>
      <c r="C24" s="294"/>
      <c r="D24" s="290">
        <v>0.8942528735632184</v>
      </c>
      <c r="E24" s="290"/>
      <c r="F24" s="295"/>
    </row>
    <row r="25" spans="1:6" s="285" customFormat="1" ht="12.75">
      <c r="A25" s="296" t="s">
        <v>114</v>
      </c>
      <c r="B25" s="286">
        <v>257</v>
      </c>
      <c r="C25" s="294"/>
      <c r="D25" s="290">
        <v>0.8949416342412452</v>
      </c>
      <c r="E25" s="290"/>
      <c r="F25" s="295"/>
    </row>
    <row r="26" spans="1:6" s="285" customFormat="1" ht="12.75">
      <c r="A26" s="296" t="s">
        <v>119</v>
      </c>
      <c r="B26" s="286">
        <v>413</v>
      </c>
      <c r="C26" s="294"/>
      <c r="D26" s="290">
        <v>0.837772397094431</v>
      </c>
      <c r="E26" s="290"/>
      <c r="F26" s="295"/>
    </row>
    <row r="27" spans="1:6" s="285" customFormat="1" ht="12.75">
      <c r="A27" s="296" t="s">
        <v>6</v>
      </c>
      <c r="B27" s="286">
        <v>511</v>
      </c>
      <c r="C27" s="294"/>
      <c r="D27" s="290">
        <v>0.9608610567514677</v>
      </c>
      <c r="E27" s="290"/>
      <c r="F27" s="295"/>
    </row>
    <row r="28" spans="1:6" s="285" customFormat="1" ht="12.75">
      <c r="A28" s="296" t="s">
        <v>112</v>
      </c>
      <c r="B28" s="286">
        <v>93</v>
      </c>
      <c r="C28" s="294"/>
      <c r="D28" s="290">
        <v>0.12903225806451613</v>
      </c>
      <c r="E28" s="290"/>
      <c r="F28" s="295"/>
    </row>
    <row r="29" spans="1:6" s="285" customFormat="1" ht="12.75">
      <c r="A29" s="296" t="s">
        <v>125</v>
      </c>
      <c r="B29" s="286">
        <v>110</v>
      </c>
      <c r="C29" s="294"/>
      <c r="D29" s="290">
        <v>0.33636363636363636</v>
      </c>
      <c r="E29" s="290"/>
      <c r="F29" s="295"/>
    </row>
    <row r="30" spans="1:6" s="285" customFormat="1" ht="12.75">
      <c r="A30" s="296" t="s">
        <v>138</v>
      </c>
      <c r="B30" s="286">
        <v>124</v>
      </c>
      <c r="C30" s="294"/>
      <c r="D30" s="290">
        <v>0.46774193548387094</v>
      </c>
      <c r="E30" s="290"/>
      <c r="F30" s="295"/>
    </row>
    <row r="31" spans="1:6" s="285" customFormat="1" ht="12.75">
      <c r="A31" s="296" t="s">
        <v>118</v>
      </c>
      <c r="B31" s="286">
        <v>55</v>
      </c>
      <c r="C31" s="294"/>
      <c r="D31" s="290">
        <v>0.2909090909090909</v>
      </c>
      <c r="E31" s="290"/>
      <c r="F31" s="295"/>
    </row>
    <row r="32" spans="1:6" s="285" customFormat="1" ht="12.75">
      <c r="A32" s="296" t="s">
        <v>111</v>
      </c>
      <c r="B32" s="286">
        <v>243</v>
      </c>
      <c r="C32" s="294"/>
      <c r="D32" s="290">
        <v>0.7860082304526749</v>
      </c>
      <c r="E32" s="290"/>
      <c r="F32" s="295"/>
    </row>
    <row r="33" spans="1:6" s="285" customFormat="1" ht="12.75">
      <c r="A33" s="285" t="s">
        <v>117</v>
      </c>
      <c r="B33" s="297">
        <v>0.08878333942272561</v>
      </c>
      <c r="C33" s="294"/>
      <c r="D33" s="290"/>
      <c r="E33" s="290"/>
      <c r="F33" s="295"/>
    </row>
    <row r="34" spans="1:6" s="285" customFormat="1" ht="12.75">
      <c r="A34" s="296" t="s">
        <v>72</v>
      </c>
      <c r="B34" s="298">
        <v>81</v>
      </c>
      <c r="C34" s="294"/>
      <c r="D34" s="290">
        <v>0.38271604938271603</v>
      </c>
      <c r="E34" s="290"/>
      <c r="F34" s="295"/>
    </row>
    <row r="35" spans="2:6" s="285" customFormat="1" ht="6" customHeight="1">
      <c r="B35" s="286"/>
      <c r="C35" s="294"/>
      <c r="D35" s="290"/>
      <c r="E35" s="290"/>
      <c r="F35" s="295"/>
    </row>
    <row r="36" spans="1:7" s="285" customFormat="1" ht="12.75">
      <c r="A36" s="282" t="s">
        <v>26</v>
      </c>
      <c r="B36" s="300">
        <v>2576</v>
      </c>
      <c r="C36" s="314"/>
      <c r="D36" s="302">
        <v>0.6583850931677019</v>
      </c>
      <c r="E36" s="302"/>
      <c r="F36" s="303">
        <v>0.023678211633208324</v>
      </c>
      <c r="G36" s="292"/>
    </row>
    <row r="37" spans="1:6" s="285" customFormat="1" ht="12.75">
      <c r="A37" s="293" t="s">
        <v>116</v>
      </c>
      <c r="B37" s="286"/>
      <c r="C37" s="294"/>
      <c r="D37" s="290"/>
      <c r="E37" s="290"/>
      <c r="F37" s="295"/>
    </row>
    <row r="38" spans="1:6" s="285" customFormat="1" ht="12.75">
      <c r="A38" s="296" t="s">
        <v>104</v>
      </c>
      <c r="B38" s="286">
        <v>344</v>
      </c>
      <c r="C38" s="299"/>
      <c r="D38" s="290">
        <v>0.3430232558139535</v>
      </c>
      <c r="E38" s="290"/>
      <c r="F38" s="295"/>
    </row>
    <row r="39" spans="1:6" s="285" customFormat="1" ht="12.75">
      <c r="A39" s="285" t="s">
        <v>21</v>
      </c>
      <c r="B39" s="286">
        <v>230</v>
      </c>
      <c r="C39" s="294"/>
      <c r="D39" s="290">
        <v>0.0782608695652174</v>
      </c>
      <c r="E39" s="290"/>
      <c r="F39" s="295"/>
    </row>
    <row r="40" spans="1:6" s="285" customFormat="1" ht="12.75">
      <c r="A40" s="296" t="s">
        <v>22</v>
      </c>
      <c r="B40" s="286">
        <v>52</v>
      </c>
      <c r="C40" s="294"/>
      <c r="D40" s="290">
        <v>0.5384615384615384</v>
      </c>
      <c r="E40" s="290"/>
      <c r="F40" s="295"/>
    </row>
    <row r="41" spans="1:6" s="285" customFormat="1" ht="12.75">
      <c r="A41" s="296" t="s">
        <v>115</v>
      </c>
      <c r="B41" s="286">
        <v>419</v>
      </c>
      <c r="C41" s="294"/>
      <c r="D41" s="290">
        <v>0.8902147971360382</v>
      </c>
      <c r="E41" s="290"/>
      <c r="F41" s="295"/>
    </row>
    <row r="42" spans="1:6" s="285" customFormat="1" ht="12.75">
      <c r="A42" s="296" t="s">
        <v>114</v>
      </c>
      <c r="B42" s="286">
        <v>248</v>
      </c>
      <c r="C42" s="294"/>
      <c r="D42" s="290">
        <v>0.8790322580645161</v>
      </c>
      <c r="E42" s="290"/>
      <c r="F42" s="295"/>
    </row>
    <row r="43" spans="1:6" s="285" customFormat="1" ht="12.75">
      <c r="A43" s="296" t="s">
        <v>113</v>
      </c>
      <c r="B43" s="286">
        <v>423</v>
      </c>
      <c r="C43" s="294"/>
      <c r="D43" s="290">
        <v>0.8368794326241135</v>
      </c>
      <c r="E43" s="290"/>
      <c r="F43" s="295"/>
    </row>
    <row r="44" spans="1:6" s="285" customFormat="1" ht="12.75">
      <c r="A44" s="296" t="s">
        <v>6</v>
      </c>
      <c r="B44" s="286">
        <v>453</v>
      </c>
      <c r="C44" s="294"/>
      <c r="D44" s="290">
        <v>0.9602649006622517</v>
      </c>
      <c r="E44" s="290"/>
      <c r="F44" s="295"/>
    </row>
    <row r="45" spans="1:6" s="285" customFormat="1" ht="12.75">
      <c r="A45" s="296" t="s">
        <v>112</v>
      </c>
      <c r="B45" s="286">
        <v>99</v>
      </c>
      <c r="C45" s="294"/>
      <c r="D45" s="290">
        <v>0.15151515151515152</v>
      </c>
      <c r="E45" s="290"/>
      <c r="F45" s="295"/>
    </row>
    <row r="46" spans="1:6" s="285" customFormat="1" ht="12.75">
      <c r="A46" s="296" t="s">
        <v>125</v>
      </c>
      <c r="B46" s="286">
        <v>108</v>
      </c>
      <c r="C46" s="294"/>
      <c r="D46" s="290">
        <v>0.28703703703703703</v>
      </c>
      <c r="E46" s="290"/>
      <c r="F46" s="295"/>
    </row>
    <row r="47" spans="1:6" s="285" customFormat="1" ht="12.75">
      <c r="A47" s="296" t="s">
        <v>138</v>
      </c>
      <c r="B47" s="286">
        <v>111</v>
      </c>
      <c r="C47" s="294"/>
      <c r="D47" s="290">
        <v>0.4144144144144144</v>
      </c>
      <c r="E47" s="290"/>
      <c r="F47" s="295"/>
    </row>
    <row r="48" spans="1:6" s="285" customFormat="1" ht="12.75">
      <c r="A48" s="296" t="s">
        <v>118</v>
      </c>
      <c r="B48" s="286">
        <v>50</v>
      </c>
      <c r="C48" s="294"/>
      <c r="D48" s="290">
        <v>0.42</v>
      </c>
      <c r="E48" s="290"/>
      <c r="F48" s="295"/>
    </row>
    <row r="49" spans="1:6" s="285" customFormat="1" ht="12.75">
      <c r="A49" s="296" t="s">
        <v>111</v>
      </c>
      <c r="B49" s="286">
        <v>226</v>
      </c>
      <c r="C49" s="294"/>
      <c r="D49" s="290">
        <v>0.7433628318584071</v>
      </c>
      <c r="E49" s="290"/>
      <c r="F49" s="295"/>
    </row>
    <row r="50" spans="1:6" s="285" customFormat="1" ht="12.75">
      <c r="A50" s="285" t="s">
        <v>110</v>
      </c>
      <c r="B50" s="297">
        <v>0.08773291925465838</v>
      </c>
      <c r="C50" s="299"/>
      <c r="D50" s="290"/>
      <c r="E50" s="290"/>
      <c r="F50" s="295"/>
    </row>
    <row r="51" spans="1:6" s="285" customFormat="1" ht="12.75">
      <c r="A51" s="296" t="s">
        <v>72</v>
      </c>
      <c r="B51" s="298">
        <v>81</v>
      </c>
      <c r="C51" s="299"/>
      <c r="D51" s="290">
        <v>0.7654320987654321</v>
      </c>
      <c r="E51" s="290"/>
      <c r="F51" s="295"/>
    </row>
    <row r="52" spans="2:6" s="285" customFormat="1" ht="6" customHeight="1">
      <c r="B52" s="286"/>
      <c r="C52" s="294"/>
      <c r="D52" s="290"/>
      <c r="E52" s="290"/>
      <c r="F52" s="295"/>
    </row>
    <row r="53" spans="1:6" s="282" customFormat="1" ht="12.75">
      <c r="A53" s="282" t="s">
        <v>27</v>
      </c>
      <c r="B53" s="300">
        <v>8501</v>
      </c>
      <c r="C53" s="301"/>
      <c r="D53" s="302">
        <v>0.6481590401129279</v>
      </c>
      <c r="E53" s="302"/>
      <c r="F53" s="303">
        <v>0.026003224020482014</v>
      </c>
    </row>
    <row r="54" spans="2:6" s="285" customFormat="1" ht="6" customHeight="1">
      <c r="B54" s="286"/>
      <c r="C54" s="294"/>
      <c r="D54" s="290"/>
      <c r="E54" s="290"/>
      <c r="F54" s="295"/>
    </row>
    <row r="55" spans="1:6" s="285" customFormat="1" ht="12.75">
      <c r="A55" s="282" t="s">
        <v>109</v>
      </c>
      <c r="B55" s="304">
        <v>355</v>
      </c>
      <c r="C55" s="305"/>
      <c r="D55" s="290">
        <v>0.5915492957746479</v>
      </c>
      <c r="E55" s="290"/>
      <c r="F55" s="295"/>
    </row>
    <row r="56" spans="1:6" s="285" customFormat="1" ht="12.75">
      <c r="A56" s="282" t="s">
        <v>93</v>
      </c>
      <c r="B56" s="286">
        <v>290</v>
      </c>
      <c r="C56" s="294"/>
      <c r="D56" s="290">
        <v>0.4068965517241379</v>
      </c>
      <c r="E56" s="290"/>
      <c r="F56" s="295"/>
    </row>
    <row r="57" spans="2:6" s="285" customFormat="1" ht="6" customHeight="1">
      <c r="B57" s="286"/>
      <c r="C57" s="294"/>
      <c r="D57" s="290"/>
      <c r="E57" s="290"/>
      <c r="F57" s="295"/>
    </row>
    <row r="58" spans="1:6" s="282" customFormat="1" ht="12.75">
      <c r="A58" s="282" t="s">
        <v>29</v>
      </c>
      <c r="B58" s="306">
        <v>9146</v>
      </c>
      <c r="C58" s="301"/>
      <c r="D58" s="302">
        <v>0.6383118303083315</v>
      </c>
      <c r="E58" s="302"/>
      <c r="F58" s="303">
        <v>0.027976177731011468</v>
      </c>
    </row>
    <row r="59" spans="2:6" s="282" customFormat="1" ht="12.75">
      <c r="B59" s="307"/>
      <c r="C59" s="301"/>
      <c r="D59" s="308"/>
      <c r="E59" s="308"/>
      <c r="F59" s="287"/>
    </row>
    <row r="60" spans="1:6" s="282" customFormat="1" ht="12.75">
      <c r="A60" s="296" t="s">
        <v>127</v>
      </c>
      <c r="B60" s="307"/>
      <c r="C60" s="301"/>
      <c r="D60" s="308"/>
      <c r="E60" s="308"/>
      <c r="F60" s="287"/>
    </row>
    <row r="61" spans="1:6" s="285" customFormat="1" ht="5.25" customHeight="1">
      <c r="A61" s="296"/>
      <c r="B61" s="288"/>
      <c r="C61" s="288"/>
      <c r="D61" s="288"/>
      <c r="E61" s="288"/>
      <c r="F61" s="288"/>
    </row>
    <row r="62" spans="1:6" s="293" customFormat="1" ht="12.75">
      <c r="A62" s="293" t="s">
        <v>137</v>
      </c>
      <c r="B62" s="309"/>
      <c r="C62" s="309"/>
      <c r="D62" s="309"/>
      <c r="E62" s="309"/>
      <c r="F62" s="309"/>
    </row>
    <row r="63" ht="12.75">
      <c r="A63" s="293" t="s">
        <v>74</v>
      </c>
    </row>
  </sheetData>
  <sheetProtection/>
  <printOptions/>
  <pageMargins left="0.7874015748031497" right="0.31496062992125984" top="0.31496062992125984" bottom="0.31496062992125984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7.140625" style="0" customWidth="1"/>
    <col min="2" max="2" width="8.8515625" style="0" customWidth="1"/>
    <col min="3" max="3" width="3.28125" style="0" customWidth="1"/>
    <col min="4" max="4" width="7.7109375" style="0" customWidth="1"/>
    <col min="5" max="5" width="4.421875" style="0" customWidth="1"/>
    <col min="6" max="6" width="22.00390625" style="0" customWidth="1"/>
    <col min="7" max="7" width="38.140625" style="0" customWidth="1"/>
    <col min="8" max="13" width="8.8515625" style="0" customWidth="1"/>
    <col min="14" max="14" width="29.140625" style="0" customWidth="1"/>
    <col min="15" max="17" width="8.8515625" style="0" customWidth="1"/>
    <col min="18" max="18" width="11.8515625" style="0" bestFit="1" customWidth="1"/>
  </cols>
  <sheetData>
    <row r="1" ht="15.75">
      <c r="A1" s="27" t="s">
        <v>132</v>
      </c>
    </row>
    <row r="2" ht="15.75">
      <c r="A2" s="27"/>
    </row>
    <row r="3" ht="12.75">
      <c r="A3" s="187" t="s">
        <v>34</v>
      </c>
    </row>
    <row r="4" ht="12.75">
      <c r="A4" s="187" t="s">
        <v>83</v>
      </c>
    </row>
    <row r="5" spans="2:18" ht="12.75">
      <c r="B5" s="29"/>
      <c r="F5" s="29"/>
      <c r="M5" s="5"/>
      <c r="N5" s="5"/>
      <c r="O5" s="220"/>
      <c r="P5" s="5"/>
      <c r="Q5" s="5"/>
      <c r="R5" s="5"/>
    </row>
    <row r="6" spans="1:18" ht="12.75">
      <c r="A6" s="158"/>
      <c r="B6" s="159" t="s">
        <v>15</v>
      </c>
      <c r="C6" s="160"/>
      <c r="D6" s="250" t="s">
        <v>73</v>
      </c>
      <c r="E6" s="160"/>
      <c r="F6" s="160" t="s">
        <v>16</v>
      </c>
      <c r="G6" s="158"/>
      <c r="H6" s="158"/>
      <c r="I6" s="158"/>
      <c r="J6" s="102"/>
      <c r="M6" s="5"/>
      <c r="N6" s="221"/>
      <c r="O6" s="222"/>
      <c r="P6" s="222"/>
      <c r="Q6" s="222"/>
      <c r="R6" s="5"/>
    </row>
    <row r="7" spans="1:18" ht="12.75">
      <c r="A7" s="161"/>
      <c r="B7" s="162"/>
      <c r="C7" s="163"/>
      <c r="D7" s="193"/>
      <c r="E7" s="193"/>
      <c r="F7" s="194"/>
      <c r="G7" s="195"/>
      <c r="H7" s="161"/>
      <c r="I7" s="161"/>
      <c r="M7" s="5"/>
      <c r="N7" s="223"/>
      <c r="O7" s="231"/>
      <c r="P7" s="184"/>
      <c r="Q7" s="224"/>
      <c r="R7" s="5"/>
    </row>
    <row r="8" spans="1:18" ht="12.75">
      <c r="A8" s="198" t="s">
        <v>17</v>
      </c>
      <c r="B8" s="199">
        <v>2419</v>
      </c>
      <c r="C8" s="200"/>
      <c r="D8" s="247">
        <v>0.62</v>
      </c>
      <c r="E8" s="256"/>
      <c r="F8" s="203">
        <v>0.0232</v>
      </c>
      <c r="H8" s="161"/>
      <c r="I8" s="161"/>
      <c r="M8" s="5"/>
      <c r="N8" s="225"/>
      <c r="O8" s="232"/>
      <c r="P8" s="200"/>
      <c r="Q8" s="211"/>
      <c r="R8" s="226"/>
    </row>
    <row r="9" spans="1:18" ht="12.75">
      <c r="A9" s="169" t="s">
        <v>122</v>
      </c>
      <c r="B9" s="162"/>
      <c r="C9" s="170"/>
      <c r="D9" s="239"/>
      <c r="E9" s="196"/>
      <c r="F9" s="213"/>
      <c r="H9" s="161"/>
      <c r="I9" s="161"/>
      <c r="M9" s="5"/>
      <c r="N9" s="227"/>
      <c r="O9" s="231"/>
      <c r="P9" s="170"/>
      <c r="Q9" s="196"/>
      <c r="R9" s="226"/>
    </row>
    <row r="10" spans="1:18" ht="12.75">
      <c r="A10" s="190" t="s">
        <v>5</v>
      </c>
      <c r="B10" s="191">
        <v>1244</v>
      </c>
      <c r="C10" s="206"/>
      <c r="D10" s="240">
        <v>0.88</v>
      </c>
      <c r="E10" s="207"/>
      <c r="F10" s="213"/>
      <c r="H10" s="161"/>
      <c r="I10" s="161"/>
      <c r="M10" s="5"/>
      <c r="N10" s="228"/>
      <c r="O10" s="219"/>
      <c r="P10" s="206"/>
      <c r="Q10" s="207"/>
      <c r="R10" s="226"/>
    </row>
    <row r="11" spans="1:18" ht="12.75">
      <c r="A11" s="190" t="s">
        <v>104</v>
      </c>
      <c r="B11" s="191">
        <v>462</v>
      </c>
      <c r="C11" s="206"/>
      <c r="D11" s="240">
        <v>0.35</v>
      </c>
      <c r="E11" s="207"/>
      <c r="F11" s="213"/>
      <c r="H11" s="161"/>
      <c r="I11" s="161"/>
      <c r="M11" s="5"/>
      <c r="N11" s="228"/>
      <c r="O11" s="219"/>
      <c r="P11" s="206"/>
      <c r="Q11" s="207"/>
      <c r="R11" s="226"/>
    </row>
    <row r="12" spans="1:18" ht="12.75">
      <c r="A12" s="190" t="s">
        <v>4</v>
      </c>
      <c r="B12" s="191">
        <v>468</v>
      </c>
      <c r="C12" s="206"/>
      <c r="D12" s="240">
        <v>0.14</v>
      </c>
      <c r="E12" s="207"/>
      <c r="F12" s="213"/>
      <c r="H12" s="161"/>
      <c r="I12" s="161"/>
      <c r="M12" s="5"/>
      <c r="N12" s="228"/>
      <c r="O12" s="219"/>
      <c r="P12" s="206"/>
      <c r="Q12" s="207"/>
      <c r="R12" s="226"/>
    </row>
    <row r="13" spans="1:18" ht="12.75">
      <c r="A13" s="190" t="s">
        <v>22</v>
      </c>
      <c r="B13" s="191">
        <v>65</v>
      </c>
      <c r="C13" s="206"/>
      <c r="D13" s="240">
        <v>0.31</v>
      </c>
      <c r="E13" s="196"/>
      <c r="F13" s="213"/>
      <c r="H13" s="161"/>
      <c r="I13" s="161"/>
      <c r="M13" s="5"/>
      <c r="N13" s="228"/>
      <c r="O13" s="219"/>
      <c r="P13" s="206"/>
      <c r="Q13" s="207"/>
      <c r="R13" s="226"/>
    </row>
    <row r="14" spans="1:18" ht="12.75">
      <c r="A14" s="190" t="s">
        <v>121</v>
      </c>
      <c r="B14" s="191">
        <v>120</v>
      </c>
      <c r="C14" s="206"/>
      <c r="D14" s="240">
        <v>0.99</v>
      </c>
      <c r="E14" s="207"/>
      <c r="F14" s="213"/>
      <c r="H14" s="161"/>
      <c r="I14" s="161"/>
      <c r="M14" s="5"/>
      <c r="N14" s="228"/>
      <c r="O14" s="219"/>
      <c r="P14" s="206"/>
      <c r="Q14" s="207"/>
      <c r="R14" s="226"/>
    </row>
    <row r="15" spans="1:18" ht="12.75">
      <c r="A15" s="190" t="s">
        <v>111</v>
      </c>
      <c r="B15" s="259">
        <f>B16/B8</f>
        <v>0.07565109549400578</v>
      </c>
      <c r="C15" s="67"/>
      <c r="D15" s="260"/>
      <c r="E15" s="207"/>
      <c r="F15" s="213"/>
      <c r="H15" s="217"/>
      <c r="I15" s="161"/>
      <c r="M15" s="5"/>
      <c r="N15" s="228"/>
      <c r="O15" s="219"/>
      <c r="P15" s="208"/>
      <c r="Q15" s="207"/>
      <c r="R15" s="226"/>
    </row>
    <row r="16" spans="1:18" ht="12.75">
      <c r="A16" s="188" t="s">
        <v>120</v>
      </c>
      <c r="B16" s="191">
        <v>183</v>
      </c>
      <c r="C16" s="208"/>
      <c r="D16" s="241">
        <v>0.85</v>
      </c>
      <c r="E16" s="196"/>
      <c r="F16" s="213"/>
      <c r="H16" s="161"/>
      <c r="I16" s="161"/>
      <c r="M16" s="5"/>
      <c r="N16" s="229"/>
      <c r="O16" s="233"/>
      <c r="P16" s="208"/>
      <c r="Q16" s="209"/>
      <c r="R16" s="226"/>
    </row>
    <row r="17" spans="1:18" ht="12.75">
      <c r="A17" s="188" t="s">
        <v>72</v>
      </c>
      <c r="B17" s="189">
        <v>18</v>
      </c>
      <c r="C17" s="208"/>
      <c r="D17" s="241">
        <v>0.67</v>
      </c>
      <c r="E17" s="196"/>
      <c r="F17" s="213"/>
      <c r="H17" s="161"/>
      <c r="I17" s="161"/>
      <c r="M17" s="5"/>
      <c r="N17" s="229"/>
      <c r="O17" s="234"/>
      <c r="P17" s="208"/>
      <c r="Q17" s="207"/>
      <c r="R17" s="226"/>
    </row>
    <row r="18" spans="1:18" ht="12.75">
      <c r="A18" s="161"/>
      <c r="B18" s="204"/>
      <c r="C18" s="170"/>
      <c r="D18" s="239"/>
      <c r="E18" s="196"/>
      <c r="F18" s="213"/>
      <c r="H18" s="161"/>
      <c r="I18" s="161"/>
      <c r="M18" s="5"/>
      <c r="N18" s="5"/>
      <c r="O18" s="5"/>
      <c r="P18" s="5"/>
      <c r="Q18" s="5"/>
      <c r="R18" s="226"/>
    </row>
    <row r="19" spans="1:18" ht="12.75">
      <c r="A19" s="263" t="s">
        <v>18</v>
      </c>
      <c r="B19" s="264">
        <v>2131</v>
      </c>
      <c r="C19" s="265"/>
      <c r="D19" s="266">
        <v>0.63</v>
      </c>
      <c r="E19" s="267"/>
      <c r="F19" s="268">
        <v>0.0204</v>
      </c>
      <c r="G19" s="67"/>
      <c r="H19" s="161"/>
      <c r="I19" s="161"/>
      <c r="M19" s="5"/>
      <c r="N19" s="5"/>
      <c r="O19" s="5"/>
      <c r="P19" s="5"/>
      <c r="Q19" s="5"/>
      <c r="R19" s="226"/>
    </row>
    <row r="20" spans="1:18" ht="12.75">
      <c r="A20" s="269" t="s">
        <v>116</v>
      </c>
      <c r="B20" s="191"/>
      <c r="C20" s="208"/>
      <c r="D20" s="270"/>
      <c r="E20" s="207"/>
      <c r="F20" s="271"/>
      <c r="G20" s="67"/>
      <c r="H20" s="161"/>
      <c r="I20" s="161"/>
      <c r="M20" s="5"/>
      <c r="N20" s="5"/>
      <c r="O20" s="5"/>
      <c r="P20" s="5"/>
      <c r="Q20" s="5"/>
      <c r="R20" s="226"/>
    </row>
    <row r="21" spans="1:18" ht="12.75">
      <c r="A21" s="214" t="s">
        <v>104</v>
      </c>
      <c r="B21" s="215">
        <v>344</v>
      </c>
      <c r="C21" s="261"/>
      <c r="D21" s="240">
        <v>0.35</v>
      </c>
      <c r="E21" s="207"/>
      <c r="F21" s="271"/>
      <c r="G21" s="67"/>
      <c r="H21" s="161"/>
      <c r="I21" s="161"/>
      <c r="M21" s="5"/>
      <c r="N21" s="225"/>
      <c r="O21" s="232"/>
      <c r="P21" s="200"/>
      <c r="Q21" s="211"/>
      <c r="R21" s="226"/>
    </row>
    <row r="22" spans="1:18" ht="12.75">
      <c r="A22" s="192" t="s">
        <v>21</v>
      </c>
      <c r="B22" s="191">
        <v>255</v>
      </c>
      <c r="C22" s="208"/>
      <c r="D22" s="242">
        <v>0.06</v>
      </c>
      <c r="E22" s="207"/>
      <c r="F22" s="271"/>
      <c r="G22" s="67"/>
      <c r="H22" s="161"/>
      <c r="I22" s="161"/>
      <c r="M22" s="5"/>
      <c r="N22" s="227"/>
      <c r="O22" s="231"/>
      <c r="P22" s="170"/>
      <c r="Q22" s="196"/>
      <c r="R22" s="226"/>
    </row>
    <row r="23" spans="1:18" ht="12.75">
      <c r="A23" s="190" t="s">
        <v>22</v>
      </c>
      <c r="B23" s="191">
        <v>56</v>
      </c>
      <c r="C23" s="208"/>
      <c r="D23" s="240">
        <v>0.46</v>
      </c>
      <c r="E23" s="207"/>
      <c r="F23" s="271"/>
      <c r="G23" s="67"/>
      <c r="H23" s="161"/>
      <c r="I23" s="161"/>
      <c r="M23" s="5"/>
      <c r="N23" s="229"/>
      <c r="O23" s="219"/>
      <c r="P23" s="210"/>
      <c r="Q23" s="207"/>
      <c r="R23" s="226"/>
    </row>
    <row r="24" spans="1:18" ht="12.75">
      <c r="A24" s="190" t="s">
        <v>115</v>
      </c>
      <c r="B24" s="191">
        <v>305</v>
      </c>
      <c r="C24" s="208"/>
      <c r="D24" s="240">
        <v>0.94</v>
      </c>
      <c r="E24" s="207"/>
      <c r="F24" s="271"/>
      <c r="G24" s="67"/>
      <c r="H24" s="161"/>
      <c r="I24" s="161"/>
      <c r="M24" s="5"/>
      <c r="N24" s="230"/>
      <c r="O24" s="219"/>
      <c r="P24" s="208"/>
      <c r="Q24" s="207"/>
      <c r="R24" s="226"/>
    </row>
    <row r="25" spans="1:18" ht="12.75">
      <c r="A25" s="190" t="s">
        <v>114</v>
      </c>
      <c r="B25" s="191">
        <v>174</v>
      </c>
      <c r="C25" s="208"/>
      <c r="D25" s="240">
        <v>0.87</v>
      </c>
      <c r="E25" s="207"/>
      <c r="F25" s="271"/>
      <c r="G25" s="67"/>
      <c r="H25" s="161"/>
      <c r="I25" s="161"/>
      <c r="M25" s="5"/>
      <c r="N25" s="228"/>
      <c r="O25" s="219"/>
      <c r="P25" s="208"/>
      <c r="Q25" s="207"/>
      <c r="R25" s="226"/>
    </row>
    <row r="26" spans="1:18" ht="12.75">
      <c r="A26" s="214" t="s">
        <v>119</v>
      </c>
      <c r="B26" s="215">
        <v>338</v>
      </c>
      <c r="C26" s="216"/>
      <c r="D26" s="240">
        <v>0.83</v>
      </c>
      <c r="E26" s="207"/>
      <c r="F26" s="271"/>
      <c r="G26" s="67"/>
      <c r="H26" s="161"/>
      <c r="I26" s="161"/>
      <c r="M26" s="5"/>
      <c r="N26" s="228"/>
      <c r="O26" s="219"/>
      <c r="P26" s="208"/>
      <c r="Q26" s="207"/>
      <c r="R26" s="226"/>
    </row>
    <row r="27" spans="1:18" ht="12.75">
      <c r="A27" s="190" t="s">
        <v>6</v>
      </c>
      <c r="B27" s="191">
        <v>340</v>
      </c>
      <c r="C27" s="208"/>
      <c r="D27" s="242">
        <v>0.97</v>
      </c>
      <c r="E27" s="207"/>
      <c r="F27" s="271"/>
      <c r="G27" s="67"/>
      <c r="H27" s="161"/>
      <c r="I27" s="161"/>
      <c r="M27" s="5"/>
      <c r="N27" s="228"/>
      <c r="O27" s="219"/>
      <c r="P27" s="208"/>
      <c r="Q27" s="207"/>
      <c r="R27" s="226"/>
    </row>
    <row r="28" spans="1:18" ht="12.75">
      <c r="A28" s="190" t="s">
        <v>112</v>
      </c>
      <c r="B28" s="191">
        <v>87</v>
      </c>
      <c r="C28" s="208"/>
      <c r="D28" s="240">
        <v>0.14</v>
      </c>
      <c r="E28" s="207"/>
      <c r="F28" s="271"/>
      <c r="G28" s="67"/>
      <c r="H28" s="161"/>
      <c r="I28" s="161"/>
      <c r="M28" s="5"/>
      <c r="N28" s="228"/>
      <c r="O28" s="219"/>
      <c r="P28" s="208"/>
      <c r="Q28" s="207"/>
      <c r="R28" s="226"/>
    </row>
    <row r="29" spans="1:18" ht="12.75">
      <c r="A29" s="190" t="s">
        <v>125</v>
      </c>
      <c r="B29" s="191">
        <v>30</v>
      </c>
      <c r="C29" s="208"/>
      <c r="D29" s="240">
        <v>0</v>
      </c>
      <c r="E29" s="207"/>
      <c r="F29" s="271"/>
      <c r="G29" s="67"/>
      <c r="H29" s="161"/>
      <c r="I29" s="161"/>
      <c r="M29" s="5"/>
      <c r="N29" s="228"/>
      <c r="O29" s="219"/>
      <c r="P29" s="208"/>
      <c r="Q29" s="207"/>
      <c r="R29" s="226"/>
    </row>
    <row r="30" spans="1:18" ht="12.75">
      <c r="A30" s="310" t="s">
        <v>138</v>
      </c>
      <c r="B30" s="191">
        <v>53</v>
      </c>
      <c r="C30" s="208"/>
      <c r="D30" s="240">
        <v>0.47</v>
      </c>
      <c r="E30" s="207"/>
      <c r="F30" s="271"/>
      <c r="G30" s="67"/>
      <c r="H30" s="161"/>
      <c r="I30" s="161"/>
      <c r="M30" s="5"/>
      <c r="N30" s="228"/>
      <c r="O30" s="219"/>
      <c r="P30" s="208"/>
      <c r="Q30" s="207"/>
      <c r="R30" s="226"/>
    </row>
    <row r="31" spans="1:18" ht="12.75">
      <c r="A31" s="214" t="s">
        <v>118</v>
      </c>
      <c r="B31" s="215">
        <v>69</v>
      </c>
      <c r="C31" s="216"/>
      <c r="D31" s="240">
        <v>0.72</v>
      </c>
      <c r="E31" s="262"/>
      <c r="F31" s="271"/>
      <c r="G31" s="67"/>
      <c r="H31" s="161"/>
      <c r="I31" s="161"/>
      <c r="M31" s="5"/>
      <c r="N31" s="228"/>
      <c r="O31" s="219"/>
      <c r="P31" s="208"/>
      <c r="Q31" s="207"/>
      <c r="R31" s="226"/>
    </row>
    <row r="32" spans="1:18" ht="12.75">
      <c r="A32" s="190" t="s">
        <v>111</v>
      </c>
      <c r="B32" s="259">
        <f>B33/B19</f>
        <v>0.07836696386672924</v>
      </c>
      <c r="C32" s="67"/>
      <c r="D32" s="243"/>
      <c r="E32" s="207"/>
      <c r="F32" s="271"/>
      <c r="G32" s="67"/>
      <c r="H32" s="161"/>
      <c r="I32" s="161"/>
      <c r="M32" s="5"/>
      <c r="N32" s="228"/>
      <c r="O32" s="219"/>
      <c r="P32" s="208"/>
      <c r="Q32" s="207"/>
      <c r="R32" s="226"/>
    </row>
    <row r="33" spans="1:18" ht="12.75">
      <c r="A33" s="192" t="s">
        <v>117</v>
      </c>
      <c r="B33" s="191">
        <v>167</v>
      </c>
      <c r="C33" s="208"/>
      <c r="D33" s="272">
        <v>0.84</v>
      </c>
      <c r="E33" s="207"/>
      <c r="F33" s="271"/>
      <c r="G33" s="67"/>
      <c r="H33" s="217"/>
      <c r="I33" s="161"/>
      <c r="M33" s="5"/>
      <c r="N33" s="228"/>
      <c r="O33" s="219"/>
      <c r="P33" s="208"/>
      <c r="Q33" s="207"/>
      <c r="R33" s="226"/>
    </row>
    <row r="34" spans="1:18" ht="12.75">
      <c r="A34" s="188" t="s">
        <v>72</v>
      </c>
      <c r="B34" s="189">
        <v>49</v>
      </c>
      <c r="C34" s="208"/>
      <c r="D34" s="240">
        <v>0.8</v>
      </c>
      <c r="E34" s="207"/>
      <c r="F34" s="271"/>
      <c r="G34" s="67"/>
      <c r="H34" s="161"/>
      <c r="I34" s="161"/>
      <c r="M34" s="5"/>
      <c r="N34" s="228"/>
      <c r="O34" s="219"/>
      <c r="P34" s="170"/>
      <c r="Q34" s="196"/>
      <c r="R34" s="226"/>
    </row>
    <row r="35" spans="1:18" ht="12.75">
      <c r="A35" s="192"/>
      <c r="B35" s="191"/>
      <c r="C35" s="208"/>
      <c r="D35" s="270"/>
      <c r="E35" s="207"/>
      <c r="F35" s="271"/>
      <c r="G35" s="67"/>
      <c r="H35" s="161"/>
      <c r="I35" s="161"/>
      <c r="M35" s="5"/>
      <c r="N35" s="230"/>
      <c r="O35" s="209"/>
      <c r="P35" s="170"/>
      <c r="Q35" s="205"/>
      <c r="R35" s="226"/>
    </row>
    <row r="36" spans="1:18" ht="12.75">
      <c r="A36" s="198" t="s">
        <v>26</v>
      </c>
      <c r="B36" s="199">
        <v>1969</v>
      </c>
      <c r="C36" s="200"/>
      <c r="D36" s="248">
        <v>0.59</v>
      </c>
      <c r="E36" s="212"/>
      <c r="F36" s="203">
        <v>0.0196</v>
      </c>
      <c r="H36" s="161"/>
      <c r="I36" s="161"/>
      <c r="M36" s="5"/>
      <c r="N36" s="229"/>
      <c r="O36" s="234"/>
      <c r="P36" s="170"/>
      <c r="Q36" s="196"/>
      <c r="R36" s="226"/>
    </row>
    <row r="37" spans="1:18" ht="12.75">
      <c r="A37" s="169" t="s">
        <v>116</v>
      </c>
      <c r="B37" s="162"/>
      <c r="C37" s="170"/>
      <c r="D37" s="239"/>
      <c r="E37" s="196"/>
      <c r="F37" s="213"/>
      <c r="H37" s="161"/>
      <c r="I37" s="161"/>
      <c r="M37" s="5"/>
      <c r="N37" s="5"/>
      <c r="O37" s="5"/>
      <c r="P37" s="5"/>
      <c r="Q37" s="5"/>
      <c r="R37" s="226"/>
    </row>
    <row r="38" spans="1:18" ht="12.75">
      <c r="A38" s="214" t="s">
        <v>104</v>
      </c>
      <c r="B38" s="215">
        <v>377</v>
      </c>
      <c r="C38" s="261"/>
      <c r="D38" s="240">
        <v>0.29</v>
      </c>
      <c r="E38" s="207"/>
      <c r="F38" s="213"/>
      <c r="H38" s="161"/>
      <c r="I38" s="161"/>
      <c r="M38" s="5"/>
      <c r="N38" s="5"/>
      <c r="O38" s="5"/>
      <c r="P38" s="5"/>
      <c r="Q38" s="5"/>
      <c r="R38" s="226"/>
    </row>
    <row r="39" spans="1:18" ht="12.75">
      <c r="A39" s="192" t="s">
        <v>21</v>
      </c>
      <c r="B39" s="191">
        <v>256</v>
      </c>
      <c r="C39" s="208"/>
      <c r="D39" s="242">
        <v>0.07</v>
      </c>
      <c r="E39" s="196"/>
      <c r="F39" s="213"/>
      <c r="H39" s="161"/>
      <c r="I39" s="161"/>
      <c r="M39" s="5"/>
      <c r="N39" s="5"/>
      <c r="O39" s="5"/>
      <c r="P39" s="5"/>
      <c r="Q39" s="5"/>
      <c r="R39" s="226"/>
    </row>
    <row r="40" spans="1:18" ht="12.75">
      <c r="A40" s="190" t="s">
        <v>22</v>
      </c>
      <c r="B40" s="191">
        <v>48</v>
      </c>
      <c r="C40" s="208"/>
      <c r="D40" s="240">
        <v>0.42</v>
      </c>
      <c r="E40" s="196"/>
      <c r="F40" s="213"/>
      <c r="H40" s="161"/>
      <c r="I40" s="161"/>
      <c r="M40" s="5"/>
      <c r="N40" s="225"/>
      <c r="O40" s="232"/>
      <c r="P40" s="200"/>
      <c r="Q40" s="211"/>
      <c r="R40" s="226"/>
    </row>
    <row r="41" spans="1:18" ht="12.75">
      <c r="A41" s="190" t="s">
        <v>115</v>
      </c>
      <c r="B41" s="191">
        <v>275</v>
      </c>
      <c r="C41" s="208"/>
      <c r="D41" s="240">
        <v>0.92</v>
      </c>
      <c r="E41" s="196"/>
      <c r="F41" s="213"/>
      <c r="H41" s="161"/>
      <c r="I41" s="161"/>
      <c r="M41" s="5"/>
      <c r="N41" s="227"/>
      <c r="O41" s="231"/>
      <c r="P41" s="170"/>
      <c r="Q41" s="196"/>
      <c r="R41" s="226"/>
    </row>
    <row r="42" spans="1:18" ht="12.75">
      <c r="A42" s="190" t="s">
        <v>114</v>
      </c>
      <c r="B42" s="191">
        <v>135</v>
      </c>
      <c r="C42" s="208"/>
      <c r="D42" s="240">
        <v>0.9</v>
      </c>
      <c r="E42" s="196"/>
      <c r="F42" s="213"/>
      <c r="H42" s="161"/>
      <c r="I42" s="161"/>
      <c r="M42" s="5"/>
      <c r="N42" s="229"/>
      <c r="O42" s="219"/>
      <c r="P42" s="210"/>
      <c r="Q42" s="207"/>
      <c r="R42" s="226"/>
    </row>
    <row r="43" spans="1:18" ht="12.75">
      <c r="A43" s="214" t="s">
        <v>113</v>
      </c>
      <c r="B43" s="215">
        <v>286</v>
      </c>
      <c r="C43" s="216"/>
      <c r="D43" s="240">
        <v>0.78</v>
      </c>
      <c r="E43" s="196"/>
      <c r="F43" s="213"/>
      <c r="H43" s="161"/>
      <c r="I43" s="161"/>
      <c r="M43" s="5"/>
      <c r="N43" s="230"/>
      <c r="O43" s="219"/>
      <c r="P43" s="208"/>
      <c r="Q43" s="207"/>
      <c r="R43" s="226"/>
    </row>
    <row r="44" spans="1:18" ht="12.75">
      <c r="A44" s="190" t="s">
        <v>6</v>
      </c>
      <c r="B44" s="191">
        <v>330</v>
      </c>
      <c r="C44" s="208"/>
      <c r="D44" s="242">
        <v>0.98</v>
      </c>
      <c r="E44" s="196"/>
      <c r="F44" s="213"/>
      <c r="H44" s="161"/>
      <c r="I44" s="161"/>
      <c r="M44" s="5"/>
      <c r="N44" s="228"/>
      <c r="O44" s="219"/>
      <c r="P44" s="208"/>
      <c r="Q44" s="207"/>
      <c r="R44" s="226"/>
    </row>
    <row r="45" spans="1:18" ht="12.75">
      <c r="A45" s="190" t="s">
        <v>112</v>
      </c>
      <c r="B45" s="191">
        <v>85</v>
      </c>
      <c r="C45" s="208"/>
      <c r="D45" s="240">
        <v>0.07</v>
      </c>
      <c r="E45" s="196"/>
      <c r="F45" s="213"/>
      <c r="H45" s="161"/>
      <c r="I45" s="161"/>
      <c r="M45" s="5"/>
      <c r="N45" s="228"/>
      <c r="O45" s="219"/>
      <c r="P45" s="208"/>
      <c r="Q45" s="207"/>
      <c r="R45" s="226"/>
    </row>
    <row r="46" spans="1:18" ht="12.75">
      <c r="A46" s="190" t="s">
        <v>125</v>
      </c>
      <c r="B46" s="191">
        <v>30</v>
      </c>
      <c r="C46" s="208"/>
      <c r="D46" s="240">
        <v>0</v>
      </c>
      <c r="E46" s="196"/>
      <c r="F46" s="213"/>
      <c r="H46" s="161"/>
      <c r="I46" s="161"/>
      <c r="M46" s="5"/>
      <c r="N46" s="228"/>
      <c r="O46" s="219"/>
      <c r="P46" s="208"/>
      <c r="Q46" s="207"/>
      <c r="R46" s="226"/>
    </row>
    <row r="47" spans="1:18" ht="12.75">
      <c r="A47" s="310" t="s">
        <v>138</v>
      </c>
      <c r="B47" s="191">
        <v>55</v>
      </c>
      <c r="C47" s="208"/>
      <c r="D47" s="240">
        <v>0.42</v>
      </c>
      <c r="E47" s="196"/>
      <c r="F47" s="213"/>
      <c r="H47" s="161"/>
      <c r="I47" s="161"/>
      <c r="M47" s="5"/>
      <c r="N47" s="228"/>
      <c r="O47" s="219"/>
      <c r="P47" s="208"/>
      <c r="Q47" s="207"/>
      <c r="R47" s="226"/>
    </row>
    <row r="48" spans="1:18" ht="12.75">
      <c r="A48" s="214" t="s">
        <v>118</v>
      </c>
      <c r="B48" s="215">
        <v>38</v>
      </c>
      <c r="C48" s="216"/>
      <c r="D48" s="240">
        <v>0.6</v>
      </c>
      <c r="E48" s="262"/>
      <c r="F48" s="213"/>
      <c r="H48" s="161"/>
      <c r="I48" s="161"/>
      <c r="M48" s="5"/>
      <c r="N48" s="228"/>
      <c r="O48" s="219"/>
      <c r="P48" s="208"/>
      <c r="Q48" s="207"/>
      <c r="R48" s="226"/>
    </row>
    <row r="49" spans="1:18" ht="12.75">
      <c r="A49" s="190" t="s">
        <v>111</v>
      </c>
      <c r="B49" s="258">
        <f>B50/B36</f>
        <v>0.06500761808024377</v>
      </c>
      <c r="C49" s="170"/>
      <c r="D49" s="243"/>
      <c r="E49" s="196"/>
      <c r="F49" s="213"/>
      <c r="H49" s="161"/>
      <c r="I49" s="161"/>
      <c r="M49" s="5"/>
      <c r="N49" s="228"/>
      <c r="O49" s="219"/>
      <c r="P49" s="208"/>
      <c r="Q49" s="207"/>
      <c r="R49" s="226"/>
    </row>
    <row r="50" spans="1:18" ht="12.75">
      <c r="A50" s="192" t="s">
        <v>110</v>
      </c>
      <c r="B50" s="237">
        <v>128</v>
      </c>
      <c r="C50" s="196"/>
      <c r="D50" s="249">
        <v>0.87</v>
      </c>
      <c r="E50" s="196"/>
      <c r="F50" s="213"/>
      <c r="H50" s="217"/>
      <c r="I50" s="161"/>
      <c r="M50" s="5"/>
      <c r="N50" s="228"/>
      <c r="O50" s="219"/>
      <c r="P50" s="208"/>
      <c r="Q50" s="207"/>
      <c r="R50" s="226"/>
    </row>
    <row r="51" spans="1:18" ht="12.75">
      <c r="A51" s="188" t="s">
        <v>72</v>
      </c>
      <c r="B51" s="189">
        <v>61</v>
      </c>
      <c r="C51" s="176"/>
      <c r="D51" s="241">
        <v>0.66</v>
      </c>
      <c r="E51" s="196"/>
      <c r="F51" s="213"/>
      <c r="H51" s="161"/>
      <c r="I51" s="161"/>
      <c r="M51" s="5"/>
      <c r="N51" s="228"/>
      <c r="O51" s="219"/>
      <c r="P51" s="208"/>
      <c r="Q51" s="207"/>
      <c r="R51" s="226"/>
    </row>
    <row r="52" spans="1:18" ht="12.75">
      <c r="A52" s="161"/>
      <c r="B52" s="162"/>
      <c r="C52" s="170"/>
      <c r="D52" s="239"/>
      <c r="E52" s="196"/>
      <c r="F52" s="213"/>
      <c r="H52" s="161"/>
      <c r="I52" s="161"/>
      <c r="M52" s="5"/>
      <c r="N52" s="228"/>
      <c r="O52" s="219"/>
      <c r="P52" s="208"/>
      <c r="Q52" s="207"/>
      <c r="R52" s="226"/>
    </row>
    <row r="53" spans="1:18" ht="12.75">
      <c r="A53" s="158" t="s">
        <v>27</v>
      </c>
      <c r="B53" s="235">
        <f>B8+B19+B36</f>
        <v>6519</v>
      </c>
      <c r="C53" s="236"/>
      <c r="D53" s="245">
        <v>0.62</v>
      </c>
      <c r="E53" s="197"/>
      <c r="F53" s="203">
        <v>0.0211</v>
      </c>
      <c r="H53" s="158"/>
      <c r="I53" s="158"/>
      <c r="M53" s="5"/>
      <c r="N53" s="228"/>
      <c r="O53" s="219"/>
      <c r="P53" s="170"/>
      <c r="Q53" s="196"/>
      <c r="R53" s="226"/>
    </row>
    <row r="54" spans="1:18" ht="12.75">
      <c r="A54" s="161"/>
      <c r="B54" s="191"/>
      <c r="C54" s="208"/>
      <c r="D54" s="244"/>
      <c r="E54" s="196"/>
      <c r="F54" s="213"/>
      <c r="H54" s="161"/>
      <c r="I54" s="161"/>
      <c r="M54" s="5"/>
      <c r="N54" s="230"/>
      <c r="O54" s="209"/>
      <c r="P54" s="176"/>
      <c r="Q54" s="205"/>
      <c r="R54" s="226"/>
    </row>
    <row r="55" spans="1:18" ht="12.75">
      <c r="A55" s="198" t="s">
        <v>109</v>
      </c>
      <c r="B55" s="251">
        <v>399</v>
      </c>
      <c r="C55" s="252"/>
      <c r="D55" s="253">
        <v>0.36</v>
      </c>
      <c r="E55" s="196"/>
      <c r="F55" s="213"/>
      <c r="H55" s="161"/>
      <c r="I55" s="161"/>
      <c r="M55" s="5"/>
      <c r="N55" s="229"/>
      <c r="O55" s="234"/>
      <c r="P55" s="176"/>
      <c r="Q55" s="196"/>
      <c r="R55" s="226"/>
    </row>
    <row r="56" spans="1:18" ht="12.75">
      <c r="A56" s="198" t="s">
        <v>93</v>
      </c>
      <c r="B56" s="254">
        <v>300</v>
      </c>
      <c r="C56" s="255"/>
      <c r="D56" s="253">
        <v>0.42</v>
      </c>
      <c r="E56" s="196"/>
      <c r="F56" s="213"/>
      <c r="H56" s="161"/>
      <c r="I56" s="161"/>
      <c r="M56" s="5"/>
      <c r="N56" s="5"/>
      <c r="O56" s="5"/>
      <c r="P56" s="5"/>
      <c r="Q56" s="5"/>
      <c r="R56" s="5"/>
    </row>
    <row r="57" spans="1:18" ht="12.75">
      <c r="A57" s="161"/>
      <c r="B57" s="191"/>
      <c r="C57" s="208"/>
      <c r="D57" s="244"/>
      <c r="E57" s="196"/>
      <c r="F57" s="213"/>
      <c r="H57" s="161"/>
      <c r="I57" s="161"/>
      <c r="M57" s="5"/>
      <c r="N57" s="5"/>
      <c r="O57" s="5"/>
      <c r="P57" s="5"/>
      <c r="Q57" s="5"/>
      <c r="R57" s="5"/>
    </row>
    <row r="58" spans="1:18" ht="12.75">
      <c r="A58" s="158" t="s">
        <v>29</v>
      </c>
      <c r="B58" s="238">
        <f>B53+B55+B56</f>
        <v>7218</v>
      </c>
      <c r="C58" s="236"/>
      <c r="D58" s="246">
        <v>0.59</v>
      </c>
      <c r="E58" s="197"/>
      <c r="F58" s="203">
        <v>0.0234</v>
      </c>
      <c r="H58" s="158"/>
      <c r="I58" s="158"/>
      <c r="M58" s="5"/>
      <c r="N58" s="5"/>
      <c r="O58" s="5"/>
      <c r="P58" s="5"/>
      <c r="Q58" s="5"/>
      <c r="R58" s="5"/>
    </row>
    <row r="59" spans="1:18" ht="12.75">
      <c r="A59" s="158"/>
      <c r="B59" s="184"/>
      <c r="C59" s="178"/>
      <c r="D59" s="185"/>
      <c r="E59" s="185"/>
      <c r="F59" s="163"/>
      <c r="G59" s="158"/>
      <c r="H59" s="158"/>
      <c r="I59" s="158"/>
      <c r="M59" s="5"/>
      <c r="N59" s="5"/>
      <c r="O59" s="5"/>
      <c r="P59" s="5"/>
      <c r="Q59" s="5"/>
      <c r="R59" s="5"/>
    </row>
    <row r="60" spans="1:18" ht="12.75">
      <c r="A60" s="273" t="s">
        <v>127</v>
      </c>
      <c r="B60" s="222"/>
      <c r="C60" s="274"/>
      <c r="D60" s="275"/>
      <c r="E60" s="275"/>
      <c r="F60" s="160"/>
      <c r="G60" s="276"/>
      <c r="H60" s="158"/>
      <c r="I60" s="158"/>
      <c r="M60" s="5"/>
      <c r="N60" s="5"/>
      <c r="O60" s="5"/>
      <c r="P60" s="5"/>
      <c r="Q60" s="5"/>
      <c r="R60" s="5"/>
    </row>
    <row r="61" spans="1:9" ht="12.75">
      <c r="A61" s="173"/>
      <c r="B61" s="164"/>
      <c r="C61" s="164"/>
      <c r="D61" s="164"/>
      <c r="E61" s="164"/>
      <c r="F61" s="164"/>
      <c r="G61" s="161"/>
      <c r="H61" s="161"/>
      <c r="I61" s="161"/>
    </row>
    <row r="62" spans="1:9" ht="12.75">
      <c r="A62" s="169" t="s">
        <v>134</v>
      </c>
      <c r="B62" s="186"/>
      <c r="C62" s="186"/>
      <c r="D62" s="186"/>
      <c r="E62" s="186"/>
      <c r="F62" s="186"/>
      <c r="G62" s="169"/>
      <c r="H62" s="169"/>
      <c r="I62" s="169"/>
    </row>
    <row r="63" ht="12.75">
      <c r="A63" s="169" t="s">
        <v>133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11.421875" style="0" customWidth="1"/>
    <col min="3" max="3" width="5.00390625" style="0" customWidth="1"/>
    <col min="4" max="5" width="7.421875" style="0" customWidth="1"/>
    <col min="6" max="6" width="11.421875" style="0" customWidth="1"/>
    <col min="7" max="7" width="5.28125" style="0" customWidth="1"/>
    <col min="8" max="8" width="2.7109375" style="0" customWidth="1"/>
  </cols>
  <sheetData>
    <row r="1" ht="15.75">
      <c r="A1" s="27" t="s">
        <v>129</v>
      </c>
    </row>
    <row r="2" ht="9" customHeight="1">
      <c r="A2" s="27"/>
    </row>
    <row r="3" ht="12.75">
      <c r="A3" s="154" t="s">
        <v>34</v>
      </c>
    </row>
    <row r="4" ht="12.75">
      <c r="A4" s="157" t="s">
        <v>14</v>
      </c>
    </row>
    <row r="5" spans="2:6" ht="12.75">
      <c r="B5" s="29"/>
      <c r="F5" s="29"/>
    </row>
    <row r="6" spans="2:6" s="158" customFormat="1" ht="12.75">
      <c r="B6" s="159" t="s">
        <v>15</v>
      </c>
      <c r="C6" s="160"/>
      <c r="D6" s="160" t="s">
        <v>73</v>
      </c>
      <c r="E6" s="160"/>
      <c r="F6" s="160" t="s">
        <v>16</v>
      </c>
    </row>
    <row r="7" spans="2:6" s="161" customFormat="1" ht="12.75">
      <c r="B7" s="162"/>
      <c r="C7" s="163"/>
      <c r="D7" s="164"/>
      <c r="E7" s="164"/>
      <c r="F7" s="163"/>
    </row>
    <row r="8" spans="1:7" s="161" customFormat="1" ht="12.75">
      <c r="A8" s="198" t="s">
        <v>17</v>
      </c>
      <c r="B8" s="199">
        <v>2296</v>
      </c>
      <c r="C8" s="200"/>
      <c r="D8" s="201">
        <v>0.6145470383275261</v>
      </c>
      <c r="E8" s="201"/>
      <c r="F8" s="203">
        <v>0.022254962779156326</v>
      </c>
      <c r="G8" s="168"/>
    </row>
    <row r="9" spans="1:6" s="161" customFormat="1" ht="12.75">
      <c r="A9" s="169" t="s">
        <v>122</v>
      </c>
      <c r="B9" s="162"/>
      <c r="C9" s="170"/>
      <c r="D9" s="166"/>
      <c r="E9" s="166"/>
      <c r="F9" s="171"/>
    </row>
    <row r="10" spans="1:7" s="161" customFormat="1" ht="12.75">
      <c r="A10" s="172" t="s">
        <v>5</v>
      </c>
      <c r="B10" s="162">
        <v>1276</v>
      </c>
      <c r="C10" s="165"/>
      <c r="D10" s="166">
        <v>0.8769592476489029</v>
      </c>
      <c r="E10" s="166"/>
      <c r="F10" s="167"/>
      <c r="G10" s="168"/>
    </row>
    <row r="11" spans="1:7" s="161" customFormat="1" ht="12.75">
      <c r="A11" s="172" t="s">
        <v>104</v>
      </c>
      <c r="B11" s="162">
        <v>468</v>
      </c>
      <c r="C11" s="165"/>
      <c r="D11" s="166">
        <v>0.3803418803418803</v>
      </c>
      <c r="E11" s="166"/>
      <c r="F11" s="167"/>
      <c r="G11" s="168"/>
    </row>
    <row r="12" spans="1:7" s="161" customFormat="1" ht="12.75">
      <c r="A12" s="172" t="s">
        <v>4</v>
      </c>
      <c r="B12" s="162">
        <v>431</v>
      </c>
      <c r="C12" s="165"/>
      <c r="D12" s="166">
        <v>0.1531322505800464</v>
      </c>
      <c r="E12" s="166"/>
      <c r="F12" s="167"/>
      <c r="G12" s="168"/>
    </row>
    <row r="13" spans="1:7" s="161" customFormat="1" ht="12.75">
      <c r="A13" s="172" t="s">
        <v>22</v>
      </c>
      <c r="B13" s="162">
        <v>50</v>
      </c>
      <c r="C13" s="165"/>
      <c r="D13" s="166">
        <v>0.54</v>
      </c>
      <c r="E13" s="166"/>
      <c r="F13" s="167"/>
      <c r="G13" s="168"/>
    </row>
    <row r="14" spans="1:7" s="161" customFormat="1" ht="12.75">
      <c r="A14" s="172" t="s">
        <v>121</v>
      </c>
      <c r="B14" s="162">
        <v>57</v>
      </c>
      <c r="C14" s="165"/>
      <c r="D14" s="166">
        <v>0.2631578947368421</v>
      </c>
      <c r="E14" s="166"/>
      <c r="F14" s="167"/>
      <c r="G14" s="168"/>
    </row>
    <row r="15" spans="1:6" s="161" customFormat="1" ht="12.75">
      <c r="A15" s="172" t="s">
        <v>111</v>
      </c>
      <c r="B15" s="162">
        <v>173</v>
      </c>
      <c r="C15" s="170"/>
      <c r="D15" s="166">
        <v>0.8323699421965318</v>
      </c>
      <c r="E15" s="166"/>
      <c r="F15" s="171"/>
    </row>
    <row r="16" spans="1:6" s="161" customFormat="1" ht="12.75">
      <c r="A16" s="173" t="s">
        <v>120</v>
      </c>
      <c r="B16" s="174">
        <v>0.07534843205574913</v>
      </c>
      <c r="C16" s="170"/>
      <c r="D16" s="166"/>
      <c r="E16" s="176"/>
      <c r="F16" s="171"/>
    </row>
    <row r="17" spans="1:6" s="161" customFormat="1" ht="12.75">
      <c r="A17" s="173" t="s">
        <v>72</v>
      </c>
      <c r="B17" s="175">
        <v>33</v>
      </c>
      <c r="C17" s="170"/>
      <c r="D17" s="166">
        <v>0.7878787878787878</v>
      </c>
      <c r="E17" s="166"/>
      <c r="F17" s="171"/>
    </row>
    <row r="18" spans="2:6" s="161" customFormat="1" ht="6" customHeight="1">
      <c r="B18" s="162"/>
      <c r="C18" s="170"/>
      <c r="D18" s="166"/>
      <c r="E18" s="166"/>
      <c r="F18" s="171"/>
    </row>
    <row r="19" spans="1:7" s="161" customFormat="1" ht="12.75">
      <c r="A19" s="198" t="s">
        <v>18</v>
      </c>
      <c r="B19" s="199">
        <v>2086</v>
      </c>
      <c r="C19" s="200"/>
      <c r="D19" s="201">
        <v>0.5953978906999041</v>
      </c>
      <c r="E19" s="201"/>
      <c r="F19" s="203">
        <v>0.020585594031559313</v>
      </c>
      <c r="G19" s="168"/>
    </row>
    <row r="20" spans="1:6" s="161" customFormat="1" ht="12.75">
      <c r="A20" s="169" t="s">
        <v>116</v>
      </c>
      <c r="B20" s="162"/>
      <c r="C20" s="170"/>
      <c r="D20" s="166"/>
      <c r="E20" s="166"/>
      <c r="F20" s="171"/>
    </row>
    <row r="21" spans="1:6" s="161" customFormat="1" ht="12.75">
      <c r="A21" s="173" t="s">
        <v>104</v>
      </c>
      <c r="B21" s="162">
        <v>419</v>
      </c>
      <c r="C21" s="176"/>
      <c r="D21" s="166">
        <v>0.3054892601431981</v>
      </c>
      <c r="E21" s="166"/>
      <c r="F21" s="171"/>
    </row>
    <row r="22" spans="1:6" s="161" customFormat="1" ht="12.75">
      <c r="A22" s="161" t="s">
        <v>21</v>
      </c>
      <c r="B22" s="162">
        <v>268</v>
      </c>
      <c r="C22" s="170"/>
      <c r="D22" s="166">
        <v>0.0708955223880597</v>
      </c>
      <c r="E22" s="166"/>
      <c r="F22" s="171"/>
    </row>
    <row r="23" spans="1:6" s="161" customFormat="1" ht="12.75">
      <c r="A23" s="172" t="s">
        <v>22</v>
      </c>
      <c r="B23" s="162">
        <v>48</v>
      </c>
      <c r="C23" s="170"/>
      <c r="D23" s="166">
        <v>0.4166666666666667</v>
      </c>
      <c r="E23" s="166"/>
      <c r="F23" s="171"/>
    </row>
    <row r="24" spans="1:6" s="161" customFormat="1" ht="12.75">
      <c r="A24" s="172" t="s">
        <v>115</v>
      </c>
      <c r="B24" s="162">
        <v>295</v>
      </c>
      <c r="C24" s="170"/>
      <c r="D24" s="166">
        <v>0.8983050847457628</v>
      </c>
      <c r="E24" s="166"/>
      <c r="F24" s="171"/>
    </row>
    <row r="25" spans="1:6" s="161" customFormat="1" ht="12.75">
      <c r="A25" s="172" t="s">
        <v>114</v>
      </c>
      <c r="B25" s="162">
        <v>152</v>
      </c>
      <c r="C25" s="170"/>
      <c r="D25" s="166">
        <v>0.9013157894736842</v>
      </c>
      <c r="E25" s="166"/>
      <c r="F25" s="171"/>
    </row>
    <row r="26" spans="1:6" s="161" customFormat="1" ht="12.75">
      <c r="A26" s="172" t="s">
        <v>119</v>
      </c>
      <c r="B26" s="162">
        <v>355</v>
      </c>
      <c r="C26" s="170"/>
      <c r="D26" s="166">
        <v>0.7859154929577464</v>
      </c>
      <c r="E26" s="166"/>
      <c r="F26" s="171"/>
    </row>
    <row r="27" spans="1:6" s="161" customFormat="1" ht="12.75">
      <c r="A27" s="172" t="s">
        <v>6</v>
      </c>
      <c r="B27" s="162">
        <v>363</v>
      </c>
      <c r="C27" s="170"/>
      <c r="D27" s="166">
        <v>0.9807162534435262</v>
      </c>
      <c r="E27" s="166"/>
      <c r="F27" s="171"/>
    </row>
    <row r="28" spans="1:6" s="161" customFormat="1" ht="12.75">
      <c r="A28" s="172" t="s">
        <v>112</v>
      </c>
      <c r="B28" s="162">
        <v>81</v>
      </c>
      <c r="C28" s="170"/>
      <c r="D28" s="166">
        <v>0.08641975308641975</v>
      </c>
      <c r="E28" s="166"/>
      <c r="F28" s="171"/>
    </row>
    <row r="29" spans="1:6" s="161" customFormat="1" ht="12.75">
      <c r="A29" s="172" t="s">
        <v>125</v>
      </c>
      <c r="B29" s="162">
        <v>32</v>
      </c>
      <c r="C29" s="170"/>
      <c r="D29" s="166">
        <v>0</v>
      </c>
      <c r="E29" s="166"/>
      <c r="F29" s="171"/>
    </row>
    <row r="30" spans="1:6" s="161" customFormat="1" ht="12.75">
      <c r="A30" s="311" t="s">
        <v>138</v>
      </c>
      <c r="B30" s="162">
        <v>49</v>
      </c>
      <c r="C30" s="170"/>
      <c r="D30" s="166">
        <v>0.40816326530612246</v>
      </c>
      <c r="E30" s="166"/>
      <c r="F30" s="171"/>
    </row>
    <row r="31" spans="1:6" s="161" customFormat="1" ht="12.75">
      <c r="A31" s="172" t="s">
        <v>118</v>
      </c>
      <c r="B31" s="162">
        <v>14</v>
      </c>
      <c r="C31" s="170"/>
      <c r="D31" s="166">
        <v>0.07142857142857142</v>
      </c>
      <c r="E31" s="166"/>
      <c r="F31" s="171"/>
    </row>
    <row r="32" spans="1:6" s="161" customFormat="1" ht="12.75">
      <c r="A32" s="172" t="s">
        <v>111</v>
      </c>
      <c r="B32" s="162">
        <v>144</v>
      </c>
      <c r="C32" s="170"/>
      <c r="D32" s="166">
        <v>0.8472222222222222</v>
      </c>
      <c r="E32" s="166"/>
      <c r="F32" s="171"/>
    </row>
    <row r="33" spans="1:6" s="161" customFormat="1" ht="12.75">
      <c r="A33" s="161" t="s">
        <v>117</v>
      </c>
      <c r="B33" s="174">
        <v>0.06903163950143816</v>
      </c>
      <c r="C33" s="170"/>
      <c r="D33" s="166"/>
      <c r="E33" s="166"/>
      <c r="F33" s="171"/>
    </row>
    <row r="34" spans="1:6" s="161" customFormat="1" ht="12.75">
      <c r="A34" s="173" t="s">
        <v>72</v>
      </c>
      <c r="B34" s="175">
        <v>40</v>
      </c>
      <c r="C34" s="170"/>
      <c r="D34" s="166">
        <v>0.675</v>
      </c>
      <c r="E34" s="166"/>
      <c r="F34" s="171"/>
    </row>
    <row r="35" spans="2:6" s="161" customFormat="1" ht="6" customHeight="1">
      <c r="B35" s="162"/>
      <c r="C35" s="170"/>
      <c r="D35" s="166"/>
      <c r="E35" s="166"/>
      <c r="F35" s="171"/>
    </row>
    <row r="36" spans="1:7" s="161" customFormat="1" ht="12.75">
      <c r="A36" s="202" t="s">
        <v>26</v>
      </c>
      <c r="B36" s="199">
        <v>1974</v>
      </c>
      <c r="C36" s="200"/>
      <c r="D36" s="201">
        <v>0.5937183383991894</v>
      </c>
      <c r="E36" s="201"/>
      <c r="F36" s="203">
        <v>0.019066384630987223</v>
      </c>
      <c r="G36" s="168"/>
    </row>
    <row r="37" spans="1:6" s="161" customFormat="1" ht="12.75">
      <c r="A37" s="169" t="s">
        <v>116</v>
      </c>
      <c r="B37" s="162"/>
      <c r="C37" s="170"/>
      <c r="D37" s="166"/>
      <c r="E37" s="166"/>
      <c r="F37" s="171"/>
    </row>
    <row r="38" spans="1:6" s="161" customFormat="1" ht="12.75">
      <c r="A38" s="173" t="s">
        <v>104</v>
      </c>
      <c r="B38" s="162">
        <v>389</v>
      </c>
      <c r="C38" s="176"/>
      <c r="D38" s="166">
        <v>0.29048843187660667</v>
      </c>
      <c r="E38" s="166"/>
      <c r="F38" s="171"/>
    </row>
    <row r="39" spans="1:6" s="161" customFormat="1" ht="12.75">
      <c r="A39" s="161" t="s">
        <v>21</v>
      </c>
      <c r="B39" s="162">
        <v>245</v>
      </c>
      <c r="C39" s="170"/>
      <c r="D39" s="166">
        <v>0.05714285714285714</v>
      </c>
      <c r="E39" s="166"/>
      <c r="F39" s="171"/>
    </row>
    <row r="40" spans="1:6" s="161" customFormat="1" ht="12.75">
      <c r="A40" s="172" t="s">
        <v>22</v>
      </c>
      <c r="B40" s="162">
        <v>28</v>
      </c>
      <c r="C40" s="170"/>
      <c r="D40" s="166">
        <v>0.5</v>
      </c>
      <c r="E40" s="166"/>
      <c r="F40" s="171"/>
    </row>
    <row r="41" spans="1:6" s="161" customFormat="1" ht="12.75">
      <c r="A41" s="172" t="s">
        <v>115</v>
      </c>
      <c r="B41" s="162">
        <v>280</v>
      </c>
      <c r="C41" s="170"/>
      <c r="D41" s="166">
        <v>0.8821428571428571</v>
      </c>
      <c r="E41" s="166"/>
      <c r="F41" s="171"/>
    </row>
    <row r="42" spans="1:6" s="161" customFormat="1" ht="12.75">
      <c r="A42" s="172" t="s">
        <v>114</v>
      </c>
      <c r="B42" s="162">
        <v>160</v>
      </c>
      <c r="C42" s="170"/>
      <c r="D42" s="166">
        <v>0.85</v>
      </c>
      <c r="E42" s="166"/>
      <c r="F42" s="171"/>
    </row>
    <row r="43" spans="1:6" s="161" customFormat="1" ht="12.75">
      <c r="A43" s="172" t="s">
        <v>113</v>
      </c>
      <c r="B43" s="162">
        <v>310</v>
      </c>
      <c r="C43" s="170"/>
      <c r="D43" s="166">
        <v>0.8161290322580645</v>
      </c>
      <c r="E43" s="166"/>
      <c r="F43" s="171"/>
    </row>
    <row r="44" spans="1:6" s="161" customFormat="1" ht="12.75">
      <c r="A44" s="172" t="s">
        <v>6</v>
      </c>
      <c r="B44" s="162">
        <v>373</v>
      </c>
      <c r="C44" s="170"/>
      <c r="D44" s="166">
        <v>0.9812332439678284</v>
      </c>
      <c r="E44" s="166"/>
      <c r="F44" s="171"/>
    </row>
    <row r="45" spans="1:6" s="161" customFormat="1" ht="12.75">
      <c r="A45" s="172" t="s">
        <v>112</v>
      </c>
      <c r="B45" s="162">
        <v>92</v>
      </c>
      <c r="C45" s="170"/>
      <c r="D45" s="166">
        <v>0.05434782608695652</v>
      </c>
      <c r="E45" s="166"/>
      <c r="F45" s="171"/>
    </row>
    <row r="46" spans="1:6" s="161" customFormat="1" ht="12.75">
      <c r="A46" s="172" t="s">
        <v>125</v>
      </c>
      <c r="B46" s="162">
        <v>44</v>
      </c>
      <c r="C46" s="170"/>
      <c r="D46" s="166">
        <v>0.022727272727272728</v>
      </c>
      <c r="E46" s="166"/>
      <c r="F46" s="171"/>
    </row>
    <row r="47" spans="1:6" s="161" customFormat="1" ht="12.75">
      <c r="A47" s="311" t="s">
        <v>138</v>
      </c>
      <c r="B47" s="162">
        <v>31</v>
      </c>
      <c r="C47" s="170"/>
      <c r="D47" s="166">
        <v>0.5161290322580645</v>
      </c>
      <c r="E47" s="166"/>
      <c r="F47" s="171"/>
    </row>
    <row r="48" spans="1:6" s="161" customFormat="1" ht="12.75">
      <c r="A48" s="172" t="s">
        <v>118</v>
      </c>
      <c r="B48" s="162">
        <v>11</v>
      </c>
      <c r="C48" s="170"/>
      <c r="D48" s="166">
        <v>0.18181818181818182</v>
      </c>
      <c r="E48" s="166"/>
      <c r="F48" s="171"/>
    </row>
    <row r="49" spans="1:11" s="161" customFormat="1" ht="12.75">
      <c r="A49" s="172" t="s">
        <v>111</v>
      </c>
      <c r="B49" s="162">
        <v>128</v>
      </c>
      <c r="C49" s="170"/>
      <c r="D49" s="166">
        <v>0.8359375</v>
      </c>
      <c r="E49" s="166"/>
      <c r="F49" s="171"/>
      <c r="K49" s="218"/>
    </row>
    <row r="50" spans="1:6" s="161" customFormat="1" ht="12.75">
      <c r="A50" s="161" t="s">
        <v>110</v>
      </c>
      <c r="B50" s="174">
        <v>0.06484295845997974</v>
      </c>
      <c r="C50" s="176"/>
      <c r="D50" s="166"/>
      <c r="E50" s="166"/>
      <c r="F50" s="171"/>
    </row>
    <row r="51" spans="1:6" s="161" customFormat="1" ht="12.75">
      <c r="A51" s="173" t="s">
        <v>72</v>
      </c>
      <c r="B51" s="175">
        <v>29</v>
      </c>
      <c r="C51" s="176"/>
      <c r="D51" s="166">
        <v>0.7586206896551724</v>
      </c>
      <c r="E51" s="166"/>
      <c r="F51" s="171"/>
    </row>
    <row r="52" spans="2:6" s="161" customFormat="1" ht="6" customHeight="1">
      <c r="B52" s="162"/>
      <c r="C52" s="170"/>
      <c r="D52" s="166"/>
      <c r="E52" s="166"/>
      <c r="F52" s="171"/>
    </row>
    <row r="53" spans="1:6" s="158" customFormat="1" ht="12.75">
      <c r="A53" s="158" t="s">
        <v>27</v>
      </c>
      <c r="B53" s="177">
        <v>6356</v>
      </c>
      <c r="C53" s="178"/>
      <c r="D53" s="179">
        <v>0.601793580868471</v>
      </c>
      <c r="E53" s="179"/>
      <c r="F53" s="180">
        <v>0.0206340858476662</v>
      </c>
    </row>
    <row r="54" spans="2:6" s="161" customFormat="1" ht="6" customHeight="1">
      <c r="B54" s="162"/>
      <c r="C54" s="170"/>
      <c r="D54" s="166"/>
      <c r="E54" s="166"/>
      <c r="F54" s="171"/>
    </row>
    <row r="55" spans="1:6" s="161" customFormat="1" ht="12.75">
      <c r="A55" s="158" t="s">
        <v>109</v>
      </c>
      <c r="B55" s="181">
        <v>177</v>
      </c>
      <c r="C55" s="182"/>
      <c r="D55" s="166">
        <v>0.2994350282485876</v>
      </c>
      <c r="E55" s="166"/>
      <c r="F55" s="171"/>
    </row>
    <row r="56" spans="1:6" s="161" customFormat="1" ht="12.75">
      <c r="A56" s="158" t="s">
        <v>93</v>
      </c>
      <c r="B56" s="162">
        <v>301</v>
      </c>
      <c r="C56" s="170"/>
      <c r="D56" s="166">
        <v>0.3920265780730897</v>
      </c>
      <c r="E56" s="166"/>
      <c r="F56" s="171"/>
    </row>
    <row r="57" spans="2:6" s="161" customFormat="1" ht="6" customHeight="1">
      <c r="B57" s="162"/>
      <c r="C57" s="170"/>
      <c r="D57" s="166"/>
      <c r="E57" s="166"/>
      <c r="F57" s="171"/>
    </row>
    <row r="58" spans="1:6" s="158" customFormat="1" ht="12.75">
      <c r="A58" s="158" t="s">
        <v>29</v>
      </c>
      <c r="B58" s="183">
        <v>6834</v>
      </c>
      <c r="C58" s="178"/>
      <c r="D58" s="179">
        <v>0.5847234416154522</v>
      </c>
      <c r="E58" s="179"/>
      <c r="F58" s="180">
        <v>0.02218586259958316</v>
      </c>
    </row>
    <row r="59" spans="2:6" s="158" customFormat="1" ht="12.75">
      <c r="B59" s="184"/>
      <c r="C59" s="178"/>
      <c r="D59" s="185"/>
      <c r="E59" s="185"/>
      <c r="F59" s="163"/>
    </row>
    <row r="60" spans="1:6" s="158" customFormat="1" ht="12.75">
      <c r="A60" s="172" t="s">
        <v>127</v>
      </c>
      <c r="B60" s="184"/>
      <c r="C60" s="178"/>
      <c r="D60" s="185"/>
      <c r="E60" s="185"/>
      <c r="F60" s="163"/>
    </row>
    <row r="61" spans="1:6" s="161" customFormat="1" ht="5.25" customHeight="1">
      <c r="A61" s="173"/>
      <c r="B61" s="164"/>
      <c r="C61" s="164"/>
      <c r="D61" s="164"/>
      <c r="E61" s="164"/>
      <c r="F61" s="164"/>
    </row>
    <row r="62" spans="1:6" s="169" customFormat="1" ht="12.75">
      <c r="A62" s="169" t="s">
        <v>131</v>
      </c>
      <c r="B62" s="186"/>
      <c r="C62" s="186"/>
      <c r="D62" s="186"/>
      <c r="E62" s="186"/>
      <c r="F62" s="186"/>
    </row>
    <row r="63" ht="12.75">
      <c r="A63" s="169" t="s">
        <v>74</v>
      </c>
    </row>
  </sheetData>
  <sheetProtection/>
  <printOptions/>
  <pageMargins left="0.7874015748031497" right="0.31496062992125984" top="0.31496062992125984" bottom="0.31496062992125984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11.421875" style="0" customWidth="1"/>
    <col min="3" max="3" width="5.00390625" style="0" customWidth="1"/>
    <col min="4" max="5" width="7.421875" style="0" customWidth="1"/>
    <col min="6" max="6" width="11.421875" style="0" customWidth="1"/>
    <col min="7" max="7" width="5.28125" style="0" customWidth="1"/>
    <col min="8" max="8" width="2.7109375" style="0" customWidth="1"/>
  </cols>
  <sheetData>
    <row r="1" ht="15.75">
      <c r="A1" s="27" t="s">
        <v>124</v>
      </c>
    </row>
    <row r="2" ht="9" customHeight="1">
      <c r="A2" s="27"/>
    </row>
    <row r="3" ht="12.75">
      <c r="A3" s="154" t="s">
        <v>44</v>
      </c>
    </row>
    <row r="4" ht="12.75">
      <c r="A4" s="157" t="s">
        <v>14</v>
      </c>
    </row>
    <row r="5" spans="2:6" ht="12.75">
      <c r="B5" s="29"/>
      <c r="F5" s="29"/>
    </row>
    <row r="6" spans="2:6" s="158" customFormat="1" ht="12.75">
      <c r="B6" s="159" t="s">
        <v>15</v>
      </c>
      <c r="C6" s="160"/>
      <c r="D6" s="160" t="s">
        <v>73</v>
      </c>
      <c r="E6" s="160"/>
      <c r="F6" s="160" t="s">
        <v>16</v>
      </c>
    </row>
    <row r="7" spans="2:6" s="161" customFormat="1" ht="12.75">
      <c r="B7" s="162"/>
      <c r="C7" s="163"/>
      <c r="D7" s="164"/>
      <c r="E7" s="164"/>
      <c r="F7" s="163"/>
    </row>
    <row r="8" spans="1:7" s="161" customFormat="1" ht="12.75">
      <c r="A8" s="158" t="s">
        <v>17</v>
      </c>
      <c r="B8" s="162">
        <v>2288</v>
      </c>
      <c r="C8" s="165"/>
      <c r="D8" s="166">
        <v>0.6053321678321678</v>
      </c>
      <c r="E8" s="166"/>
      <c r="F8" s="167">
        <v>0.023058472577751798</v>
      </c>
      <c r="G8" s="168"/>
    </row>
    <row r="9" spans="1:6" s="161" customFormat="1" ht="12.75">
      <c r="A9" s="169" t="s">
        <v>122</v>
      </c>
      <c r="B9" s="162"/>
      <c r="C9" s="170"/>
      <c r="D9" s="166"/>
      <c r="E9" s="166"/>
      <c r="F9" s="171"/>
    </row>
    <row r="10" spans="1:7" s="161" customFormat="1" ht="12.75">
      <c r="A10" s="172" t="s">
        <v>5</v>
      </c>
      <c r="B10" s="162">
        <v>1276</v>
      </c>
      <c r="C10" s="165"/>
      <c r="D10" s="166">
        <v>0.8808777429467085</v>
      </c>
      <c r="E10" s="166"/>
      <c r="F10" s="167"/>
      <c r="G10" s="168"/>
    </row>
    <row r="11" spans="1:7" s="161" customFormat="1" ht="12.75">
      <c r="A11" s="172" t="s">
        <v>104</v>
      </c>
      <c r="B11" s="162">
        <v>475</v>
      </c>
      <c r="C11" s="165"/>
      <c r="D11" s="166">
        <v>0.36</v>
      </c>
      <c r="E11" s="166"/>
      <c r="F11" s="167"/>
      <c r="G11" s="168"/>
    </row>
    <row r="12" spans="1:7" s="161" customFormat="1" ht="12.75">
      <c r="A12" s="172" t="s">
        <v>4</v>
      </c>
      <c r="B12" s="162">
        <v>441</v>
      </c>
      <c r="C12" s="165"/>
      <c r="D12" s="166">
        <v>0.14512471655328799</v>
      </c>
      <c r="E12" s="166"/>
      <c r="F12" s="167"/>
      <c r="G12" s="168"/>
    </row>
    <row r="13" spans="1:7" s="161" customFormat="1" ht="12.75">
      <c r="A13" s="172" t="s">
        <v>22</v>
      </c>
      <c r="B13" s="162">
        <v>47</v>
      </c>
      <c r="C13" s="165"/>
      <c r="D13" s="166">
        <v>0.425531914893617</v>
      </c>
      <c r="E13" s="166"/>
      <c r="F13" s="167"/>
      <c r="G13" s="168"/>
    </row>
    <row r="14" spans="1:7" s="161" customFormat="1" ht="12.75">
      <c r="A14" s="172" t="s">
        <v>121</v>
      </c>
      <c r="B14" s="162">
        <v>46</v>
      </c>
      <c r="C14" s="165"/>
      <c r="D14" s="166">
        <v>0.043478260869565216</v>
      </c>
      <c r="E14" s="166"/>
      <c r="F14" s="167"/>
      <c r="G14" s="168"/>
    </row>
    <row r="15" spans="1:6" s="161" customFormat="1" ht="12.75">
      <c r="A15" s="172" t="s">
        <v>111</v>
      </c>
      <c r="B15" s="162">
        <v>193</v>
      </c>
      <c r="C15" s="170"/>
      <c r="D15" s="166">
        <v>0.8393782383419689</v>
      </c>
      <c r="E15" s="166"/>
      <c r="F15" s="171"/>
    </row>
    <row r="16" spans="1:6" s="161" customFormat="1" ht="12.75">
      <c r="A16" s="173" t="s">
        <v>120</v>
      </c>
      <c r="B16" s="174">
        <v>0.08435314685314685</v>
      </c>
      <c r="C16" s="170"/>
      <c r="D16" s="166"/>
      <c r="E16" s="166"/>
      <c r="F16" s="171"/>
    </row>
    <row r="17" spans="1:6" s="161" customFormat="1" ht="12.75">
      <c r="A17" s="173" t="s">
        <v>72</v>
      </c>
      <c r="B17" s="175">
        <v>11</v>
      </c>
      <c r="C17" s="170"/>
      <c r="D17" s="166">
        <v>0.8181818181818182</v>
      </c>
      <c r="E17" s="166"/>
      <c r="F17" s="171"/>
    </row>
    <row r="18" spans="2:6" s="161" customFormat="1" ht="6" customHeight="1">
      <c r="B18" s="162"/>
      <c r="C18" s="170"/>
      <c r="D18" s="166"/>
      <c r="E18" s="166"/>
      <c r="F18" s="171"/>
    </row>
    <row r="19" spans="1:7" s="161" customFormat="1" ht="12.75">
      <c r="A19" s="158" t="s">
        <v>18</v>
      </c>
      <c r="B19" s="162">
        <v>2098</v>
      </c>
      <c r="C19" s="165"/>
      <c r="D19" s="166">
        <v>0.5991420400381315</v>
      </c>
      <c r="E19" s="166"/>
      <c r="F19" s="167">
        <v>0.020733478935457413</v>
      </c>
      <c r="G19" s="168"/>
    </row>
    <row r="20" spans="1:6" s="161" customFormat="1" ht="12.75">
      <c r="A20" s="169" t="s">
        <v>116</v>
      </c>
      <c r="B20" s="162"/>
      <c r="C20" s="170"/>
      <c r="D20" s="166"/>
      <c r="E20" s="166"/>
      <c r="F20" s="171"/>
    </row>
    <row r="21" spans="1:6" s="161" customFormat="1" ht="12.75">
      <c r="A21" s="173" t="s">
        <v>104</v>
      </c>
      <c r="B21" s="162">
        <v>411</v>
      </c>
      <c r="C21" s="176"/>
      <c r="D21" s="166">
        <v>0.2895377128953771</v>
      </c>
      <c r="E21" s="166"/>
      <c r="F21" s="171"/>
    </row>
    <row r="22" spans="1:6" s="161" customFormat="1" ht="12.75">
      <c r="A22" s="161" t="s">
        <v>21</v>
      </c>
      <c r="B22" s="162">
        <v>247</v>
      </c>
      <c r="C22" s="170"/>
      <c r="D22" s="166">
        <v>0.05668016194331984</v>
      </c>
      <c r="E22" s="166"/>
      <c r="F22" s="171"/>
    </row>
    <row r="23" spans="1:6" s="161" customFormat="1" ht="12.75">
      <c r="A23" s="172" t="s">
        <v>22</v>
      </c>
      <c r="B23" s="162">
        <v>34</v>
      </c>
      <c r="C23" s="170"/>
      <c r="D23" s="166">
        <v>0.47058823529411764</v>
      </c>
      <c r="E23" s="166"/>
      <c r="F23" s="171"/>
    </row>
    <row r="24" spans="1:6" s="161" customFormat="1" ht="12.75">
      <c r="A24" s="172" t="s">
        <v>115</v>
      </c>
      <c r="B24" s="162">
        <v>283</v>
      </c>
      <c r="C24" s="170"/>
      <c r="D24" s="166">
        <v>0.8975265017667845</v>
      </c>
      <c r="E24" s="166"/>
      <c r="F24" s="171"/>
    </row>
    <row r="25" spans="1:6" s="161" customFormat="1" ht="12.75">
      <c r="A25" s="172" t="s">
        <v>114</v>
      </c>
      <c r="B25" s="162">
        <v>127</v>
      </c>
      <c r="C25" s="170"/>
      <c r="D25" s="166">
        <v>0.889763779527559</v>
      </c>
      <c r="E25" s="166"/>
      <c r="F25" s="171"/>
    </row>
    <row r="26" spans="1:6" s="161" customFormat="1" ht="12.75">
      <c r="A26" s="172" t="s">
        <v>119</v>
      </c>
      <c r="B26" s="162">
        <v>399</v>
      </c>
      <c r="C26" s="170"/>
      <c r="D26" s="166">
        <v>0.8020050125313283</v>
      </c>
      <c r="E26" s="166"/>
      <c r="F26" s="171"/>
    </row>
    <row r="27" spans="1:6" s="161" customFormat="1" ht="12.75">
      <c r="A27" s="172" t="s">
        <v>6</v>
      </c>
      <c r="B27" s="162">
        <v>405</v>
      </c>
      <c r="C27" s="170"/>
      <c r="D27" s="166">
        <v>0.9827160493827161</v>
      </c>
      <c r="E27" s="166"/>
      <c r="F27" s="171"/>
    </row>
    <row r="28" spans="1:6" s="161" customFormat="1" ht="12.75">
      <c r="A28" s="172" t="s">
        <v>112</v>
      </c>
      <c r="B28" s="162">
        <v>102</v>
      </c>
      <c r="C28" s="170"/>
      <c r="D28" s="166">
        <v>0.058823529411764705</v>
      </c>
      <c r="E28" s="166"/>
      <c r="F28" s="171"/>
    </row>
    <row r="29" spans="1:6" s="161" customFormat="1" ht="12.75">
      <c r="A29" s="172" t="s">
        <v>125</v>
      </c>
      <c r="B29" s="162">
        <v>47</v>
      </c>
      <c r="C29" s="170"/>
      <c r="D29" s="166">
        <v>0.02127659574468085</v>
      </c>
      <c r="E29" s="166"/>
      <c r="F29" s="171"/>
    </row>
    <row r="30" spans="1:6" s="161" customFormat="1" ht="12.75">
      <c r="A30" s="311" t="s">
        <v>138</v>
      </c>
      <c r="B30" s="162">
        <v>37</v>
      </c>
      <c r="C30" s="170"/>
      <c r="D30" s="166">
        <v>0.4864864864864865</v>
      </c>
      <c r="E30" s="166"/>
      <c r="F30" s="171"/>
    </row>
    <row r="31" spans="1:6" s="161" customFormat="1" ht="12.75">
      <c r="A31" s="172" t="s">
        <v>118</v>
      </c>
      <c r="B31" s="162">
        <v>8</v>
      </c>
      <c r="C31" s="170"/>
      <c r="D31" s="166">
        <v>0.125</v>
      </c>
      <c r="E31" s="166"/>
      <c r="F31" s="171"/>
    </row>
    <row r="32" spans="1:6" s="161" customFormat="1" ht="12.75">
      <c r="A32" s="172" t="s">
        <v>111</v>
      </c>
      <c r="B32" s="162">
        <v>177</v>
      </c>
      <c r="C32" s="170"/>
      <c r="D32" s="166">
        <v>0.864406779661017</v>
      </c>
      <c r="E32" s="166"/>
      <c r="F32" s="171"/>
    </row>
    <row r="33" spans="1:6" s="161" customFormat="1" ht="12.75">
      <c r="A33" s="161" t="s">
        <v>117</v>
      </c>
      <c r="B33" s="174">
        <v>0.08436606291706387</v>
      </c>
      <c r="C33" s="170"/>
      <c r="D33" s="166"/>
      <c r="E33" s="166"/>
      <c r="F33" s="171"/>
    </row>
    <row r="34" spans="1:6" s="161" customFormat="1" ht="12.75">
      <c r="A34" s="173" t="s">
        <v>72</v>
      </c>
      <c r="B34" s="175">
        <v>14</v>
      </c>
      <c r="C34" s="170"/>
      <c r="D34" s="166">
        <v>0.5714285714285714</v>
      </c>
      <c r="E34" s="166"/>
      <c r="F34" s="171"/>
    </row>
    <row r="35" spans="2:6" s="161" customFormat="1" ht="6" customHeight="1">
      <c r="B35" s="162"/>
      <c r="C35" s="170"/>
      <c r="D35" s="166"/>
      <c r="E35" s="166"/>
      <c r="F35" s="171"/>
    </row>
    <row r="36" spans="1:7" s="161" customFormat="1" ht="12.75">
      <c r="A36" s="158" t="s">
        <v>26</v>
      </c>
      <c r="B36" s="162">
        <v>2100</v>
      </c>
      <c r="C36" s="165"/>
      <c r="D36" s="166">
        <v>0.6090476190476191</v>
      </c>
      <c r="E36" s="166"/>
      <c r="F36" s="167">
        <v>0.020421261450493028</v>
      </c>
      <c r="G36" s="168"/>
    </row>
    <row r="37" spans="1:6" s="161" customFormat="1" ht="12.75">
      <c r="A37" s="169" t="s">
        <v>116</v>
      </c>
      <c r="B37" s="162"/>
      <c r="C37" s="170"/>
      <c r="D37" s="166"/>
      <c r="E37" s="166"/>
      <c r="F37" s="171"/>
    </row>
    <row r="38" spans="1:6" s="161" customFormat="1" ht="12.75">
      <c r="A38" s="173" t="s">
        <v>104</v>
      </c>
      <c r="B38" s="162">
        <v>422</v>
      </c>
      <c r="C38" s="176"/>
      <c r="D38" s="166">
        <v>0.3412322274881517</v>
      </c>
      <c r="E38" s="166"/>
      <c r="F38" s="171"/>
    </row>
    <row r="39" spans="1:6" s="161" customFormat="1" ht="12.75">
      <c r="A39" s="161" t="s">
        <v>21</v>
      </c>
      <c r="B39" s="162">
        <v>296</v>
      </c>
      <c r="C39" s="170"/>
      <c r="D39" s="166">
        <v>0.04054054054054054</v>
      </c>
      <c r="E39" s="166"/>
      <c r="F39" s="171"/>
    </row>
    <row r="40" spans="1:6" s="161" customFormat="1" ht="12.75">
      <c r="A40" s="172" t="s">
        <v>22</v>
      </c>
      <c r="B40" s="162">
        <v>45</v>
      </c>
      <c r="C40" s="170"/>
      <c r="D40" s="166">
        <v>0.4666666666666667</v>
      </c>
      <c r="E40" s="166"/>
      <c r="F40" s="171"/>
    </row>
    <row r="41" spans="1:6" s="161" customFormat="1" ht="12.75">
      <c r="A41" s="172" t="s">
        <v>115</v>
      </c>
      <c r="B41" s="162">
        <v>287</v>
      </c>
      <c r="C41" s="170"/>
      <c r="D41" s="166">
        <v>0.89198606271777</v>
      </c>
      <c r="E41" s="166"/>
      <c r="F41" s="171"/>
    </row>
    <row r="42" spans="1:6" s="161" customFormat="1" ht="12.75">
      <c r="A42" s="172" t="s">
        <v>114</v>
      </c>
      <c r="B42" s="162">
        <v>169</v>
      </c>
      <c r="C42" s="170"/>
      <c r="D42" s="166">
        <v>0.9112426035502958</v>
      </c>
      <c r="E42" s="166"/>
      <c r="F42" s="171"/>
    </row>
    <row r="43" spans="1:6" s="161" customFormat="1" ht="12.75">
      <c r="A43" s="172" t="s">
        <v>113</v>
      </c>
      <c r="B43" s="162">
        <v>323</v>
      </c>
      <c r="C43" s="170"/>
      <c r="D43" s="166">
        <v>0.8513931888544891</v>
      </c>
      <c r="E43" s="166"/>
      <c r="F43" s="171"/>
    </row>
    <row r="44" spans="1:6" s="161" customFormat="1" ht="12.75">
      <c r="A44" s="172" t="s">
        <v>6</v>
      </c>
      <c r="B44" s="162">
        <v>380</v>
      </c>
      <c r="C44" s="170"/>
      <c r="D44" s="166">
        <v>0.9894736842105263</v>
      </c>
      <c r="E44" s="166"/>
      <c r="F44" s="171"/>
    </row>
    <row r="45" spans="1:6" s="161" customFormat="1" ht="12.75">
      <c r="A45" s="172" t="s">
        <v>112</v>
      </c>
      <c r="B45" s="162">
        <v>81</v>
      </c>
      <c r="C45" s="170"/>
      <c r="D45" s="166">
        <v>0.12345679012345678</v>
      </c>
      <c r="E45" s="166"/>
      <c r="F45" s="171"/>
    </row>
    <row r="46" spans="1:6" s="161" customFormat="1" ht="12.75">
      <c r="A46" s="172" t="s">
        <v>125</v>
      </c>
      <c r="B46" s="162">
        <v>38</v>
      </c>
      <c r="C46" s="170"/>
      <c r="D46" s="166">
        <v>0.02631578947368421</v>
      </c>
      <c r="E46" s="166"/>
      <c r="F46" s="171"/>
    </row>
    <row r="47" spans="1:6" s="161" customFormat="1" ht="12.75">
      <c r="A47" s="311" t="s">
        <v>138</v>
      </c>
      <c r="B47" s="162">
        <v>31</v>
      </c>
      <c r="C47" s="170"/>
      <c r="D47" s="166">
        <v>0.5161290322580645</v>
      </c>
      <c r="E47" s="166"/>
      <c r="F47" s="171"/>
    </row>
    <row r="48" spans="1:6" s="161" customFormat="1" ht="12.75">
      <c r="A48" s="172" t="s">
        <v>118</v>
      </c>
      <c r="B48" s="162">
        <v>8</v>
      </c>
      <c r="C48" s="170"/>
      <c r="D48" s="166">
        <v>0.125</v>
      </c>
      <c r="E48" s="166"/>
      <c r="F48" s="171"/>
    </row>
    <row r="49" spans="1:6" s="161" customFormat="1" ht="12.75">
      <c r="A49" s="172" t="s">
        <v>111</v>
      </c>
      <c r="B49" s="162">
        <v>184</v>
      </c>
      <c r="C49" s="170"/>
      <c r="D49" s="166">
        <v>0.8097826086956522</v>
      </c>
      <c r="E49" s="166"/>
      <c r="F49" s="171"/>
    </row>
    <row r="50" spans="1:6" s="161" customFormat="1" ht="12.75">
      <c r="A50" s="161" t="s">
        <v>110</v>
      </c>
      <c r="B50" s="174">
        <v>0.08761904761904762</v>
      </c>
      <c r="C50" s="176"/>
      <c r="D50" s="166"/>
      <c r="E50" s="166"/>
      <c r="F50" s="171"/>
    </row>
    <row r="51" spans="1:6" s="161" customFormat="1" ht="12.75">
      <c r="A51" s="173" t="s">
        <v>72</v>
      </c>
      <c r="B51" s="175">
        <v>15</v>
      </c>
      <c r="C51" s="176"/>
      <c r="D51" s="166">
        <v>0.4</v>
      </c>
      <c r="E51" s="166"/>
      <c r="F51" s="171"/>
    </row>
    <row r="52" spans="2:6" s="161" customFormat="1" ht="6" customHeight="1">
      <c r="B52" s="162"/>
      <c r="C52" s="170"/>
      <c r="D52" s="166"/>
      <c r="E52" s="166"/>
      <c r="F52" s="171"/>
    </row>
    <row r="53" spans="1:6" s="158" customFormat="1" ht="12.75">
      <c r="A53" s="158" t="s">
        <v>27</v>
      </c>
      <c r="B53" s="177">
        <v>6486</v>
      </c>
      <c r="C53" s="178"/>
      <c r="D53" s="179">
        <v>0.6045328399629972</v>
      </c>
      <c r="E53" s="179"/>
      <c r="F53" s="180">
        <v>0.021388364017688434</v>
      </c>
    </row>
    <row r="54" spans="2:6" s="161" customFormat="1" ht="6" customHeight="1">
      <c r="B54" s="162"/>
      <c r="C54" s="170"/>
      <c r="D54" s="166"/>
      <c r="E54" s="166"/>
      <c r="F54" s="171"/>
    </row>
    <row r="55" spans="1:6" s="161" customFormat="1" ht="12.75">
      <c r="A55" s="158" t="s">
        <v>109</v>
      </c>
      <c r="B55" s="181">
        <v>189</v>
      </c>
      <c r="C55" s="182"/>
      <c r="D55" s="166">
        <v>0.37566137566137564</v>
      </c>
      <c r="E55" s="166"/>
      <c r="F55" s="171"/>
    </row>
    <row r="56" spans="1:6" s="161" customFormat="1" ht="12.75">
      <c r="A56" s="158" t="s">
        <v>93</v>
      </c>
      <c r="B56" s="162">
        <v>281</v>
      </c>
      <c r="C56" s="170"/>
      <c r="D56" s="166">
        <v>0.3807829181494662</v>
      </c>
      <c r="E56" s="166"/>
      <c r="F56" s="171"/>
    </row>
    <row r="57" spans="2:6" s="161" customFormat="1" ht="6" customHeight="1">
      <c r="B57" s="162"/>
      <c r="C57" s="170"/>
      <c r="D57" s="166"/>
      <c r="E57" s="166"/>
      <c r="F57" s="171"/>
    </row>
    <row r="58" spans="1:6" s="158" customFormat="1" ht="12.75">
      <c r="A58" s="158" t="s">
        <v>29</v>
      </c>
      <c r="B58" s="183">
        <v>6956</v>
      </c>
      <c r="C58" s="178"/>
      <c r="D58" s="179">
        <v>0.5892754456584244</v>
      </c>
      <c r="E58" s="179"/>
      <c r="F58" s="180">
        <v>0.022938245468245567</v>
      </c>
    </row>
    <row r="59" spans="2:6" s="158" customFormat="1" ht="12.75">
      <c r="B59" s="184"/>
      <c r="C59" s="178"/>
      <c r="D59" s="185"/>
      <c r="E59" s="185"/>
      <c r="F59" s="163"/>
    </row>
    <row r="60" spans="1:6" s="158" customFormat="1" ht="12.75">
      <c r="A60" s="172" t="s">
        <v>127</v>
      </c>
      <c r="B60" s="184"/>
      <c r="C60" s="178"/>
      <c r="D60" s="185"/>
      <c r="E60" s="185"/>
      <c r="F60" s="163"/>
    </row>
    <row r="61" spans="1:6" s="161" customFormat="1" ht="5.25" customHeight="1">
      <c r="A61" s="173"/>
      <c r="B61" s="164"/>
      <c r="C61" s="164"/>
      <c r="D61" s="164"/>
      <c r="E61" s="164"/>
      <c r="F61" s="164"/>
    </row>
    <row r="62" spans="1:6" s="169" customFormat="1" ht="12.75">
      <c r="A62" s="169" t="s">
        <v>128</v>
      </c>
      <c r="B62" s="186"/>
      <c r="C62" s="186"/>
      <c r="D62" s="186"/>
      <c r="E62" s="186"/>
      <c r="F62" s="186"/>
    </row>
    <row r="63" ht="12.75">
      <c r="A63" s="169" t="s">
        <v>74</v>
      </c>
    </row>
  </sheetData>
  <sheetProtection/>
  <printOptions/>
  <pageMargins left="0.7874015748031497" right="0.31496062992125984" top="0.31496062992125984" bottom="0.31496062992125984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Gamleby Biograf</cp:lastModifiedBy>
  <cp:lastPrinted>2022-06-07T13:11:00Z</cp:lastPrinted>
  <dcterms:created xsi:type="dcterms:W3CDTF">2005-10-08T14:31:42Z</dcterms:created>
  <dcterms:modified xsi:type="dcterms:W3CDTF">2022-06-07T14:54:21Z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